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I:\Verwaltung\Verwaltungsassistenz\Assistenz_GL\Konfliktmineralien\10_CMRT_HME\CMRT_6.50\"/>
    </mc:Choice>
  </mc:AlternateContent>
  <xr:revisionPtr revIDLastSave="0" documentId="13_ncr:1_{9E041272-4B9F-45C3-8A76-026B813BFF6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List'!$B$5:$B$2373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 l="1"/>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D1935" i="5"/>
  <c r="D1936" i="5"/>
  <c r="D1937" i="5"/>
  <c r="D1938" i="5"/>
  <c r="D1939" i="5"/>
  <c r="D1940" i="5"/>
  <c r="D1941" i="5"/>
  <c r="D1942" i="5"/>
  <c r="D1943" i="5"/>
  <c r="D1944" i="5"/>
  <c r="D1945" i="5"/>
  <c r="D1946" i="5"/>
  <c r="D1947" i="5"/>
  <c r="D1948" i="5"/>
  <c r="D1949" i="5"/>
  <c r="D1950" i="5"/>
  <c r="D1951" i="5"/>
  <c r="D1952" i="5"/>
  <c r="D1953" i="5"/>
  <c r="D1954" i="5"/>
  <c r="D1955" i="5"/>
  <c r="D1956" i="5"/>
  <c r="D1957" i="5"/>
  <c r="D1958" i="5"/>
  <c r="D1959" i="5"/>
  <c r="D1960" i="5"/>
  <c r="D1961" i="5"/>
  <c r="D1962" i="5"/>
  <c r="D1963" i="5"/>
  <c r="D1964" i="5"/>
  <c r="D1965" i="5"/>
  <c r="D1966" i="5"/>
  <c r="D1967" i="5"/>
  <c r="D1968" i="5"/>
  <c r="D1969" i="5"/>
  <c r="D1970" i="5"/>
  <c r="D1971" i="5"/>
  <c r="D1972" i="5"/>
  <c r="D1973" i="5"/>
  <c r="D1974" i="5"/>
  <c r="D1975" i="5"/>
  <c r="D1976" i="5"/>
  <c r="D1977" i="5"/>
  <c r="D1978" i="5"/>
  <c r="D1979" i="5"/>
  <c r="D1980" i="5"/>
  <c r="D1981" i="5"/>
  <c r="D1982" i="5"/>
  <c r="D1983" i="5"/>
  <c r="D1984" i="5"/>
  <c r="D1985" i="5"/>
  <c r="D1986" i="5"/>
  <c r="D1987" i="5"/>
  <c r="D1988" i="5"/>
  <c r="D1989" i="5"/>
  <c r="D1990" i="5"/>
  <c r="D1991" i="5"/>
  <c r="D1992" i="5"/>
  <c r="D1993" i="5"/>
  <c r="D1994" i="5"/>
  <c r="D1995" i="5"/>
  <c r="D1996" i="5"/>
  <c r="D1997" i="5"/>
  <c r="D1998" i="5"/>
  <c r="D1999" i="5"/>
  <c r="D2000" i="5"/>
  <c r="D2001" i="5"/>
  <c r="D2002" i="5"/>
  <c r="D2003" i="5"/>
  <c r="D2004" i="5"/>
  <c r="D2005" i="5"/>
  <c r="D2006" i="5"/>
  <c r="D2007" i="5"/>
  <c r="D2008" i="5"/>
  <c r="D2009" i="5"/>
  <c r="D2010" i="5"/>
  <c r="D2011" i="5"/>
  <c r="D2012" i="5"/>
  <c r="D2013" i="5"/>
  <c r="D2014" i="5"/>
  <c r="D2015" i="5"/>
  <c r="D2016" i="5"/>
  <c r="D2017" i="5"/>
  <c r="D2018" i="5"/>
  <c r="D2019" i="5"/>
  <c r="D2020" i="5"/>
  <c r="D2021" i="5"/>
  <c r="D2022" i="5"/>
  <c r="D2023" i="5"/>
  <c r="D2024" i="5"/>
  <c r="D2025" i="5"/>
  <c r="D2026" i="5"/>
  <c r="D2027" i="5"/>
  <c r="D2028" i="5"/>
  <c r="D2029" i="5"/>
  <c r="D2030" i="5"/>
  <c r="D2031" i="5"/>
  <c r="D2032" i="5"/>
  <c r="D2033" i="5"/>
  <c r="D2034" i="5"/>
  <c r="D2035" i="5"/>
  <c r="D2036" i="5"/>
  <c r="D2037" i="5"/>
  <c r="D2038" i="5"/>
  <c r="D2039" i="5"/>
  <c r="D2040" i="5"/>
  <c r="D2041" i="5"/>
  <c r="D2042" i="5"/>
  <c r="D2043" i="5"/>
  <c r="D2044" i="5"/>
  <c r="D2045" i="5"/>
  <c r="D2046" i="5"/>
  <c r="D2047" i="5"/>
  <c r="D2048" i="5"/>
  <c r="D2049" i="5"/>
  <c r="D2050" i="5"/>
  <c r="D2051" i="5"/>
  <c r="D2052" i="5"/>
  <c r="D2053" i="5"/>
  <c r="D2054" i="5"/>
  <c r="D2055" i="5"/>
  <c r="D2056" i="5"/>
  <c r="D2057" i="5"/>
  <c r="D2058" i="5"/>
  <c r="D2059" i="5"/>
  <c r="D2060" i="5"/>
  <c r="D2061" i="5"/>
  <c r="D2062" i="5"/>
  <c r="D2063" i="5"/>
  <c r="D2064" i="5"/>
  <c r="D2065" i="5"/>
  <c r="D2066" i="5"/>
  <c r="D2067" i="5"/>
  <c r="D2068" i="5"/>
  <c r="D2069" i="5"/>
  <c r="D2070" i="5"/>
  <c r="D2071" i="5"/>
  <c r="D2072" i="5"/>
  <c r="D2073" i="5"/>
  <c r="D2074" i="5"/>
  <c r="D2075" i="5"/>
  <c r="D2076" i="5"/>
  <c r="D2077" i="5"/>
  <c r="D2078" i="5"/>
  <c r="D2079" i="5"/>
  <c r="D2080" i="5"/>
  <c r="D2081" i="5"/>
  <c r="D2082" i="5"/>
  <c r="D2083" i="5"/>
  <c r="D2084" i="5"/>
  <c r="D2085" i="5"/>
  <c r="D2086" i="5"/>
  <c r="D2087" i="5"/>
  <c r="D2088" i="5"/>
  <c r="D2089" i="5"/>
  <c r="D2090" i="5"/>
  <c r="D2091" i="5"/>
  <c r="D2092" i="5"/>
  <c r="D2093" i="5"/>
  <c r="D2094" i="5"/>
  <c r="D2095" i="5"/>
  <c r="D2096" i="5"/>
  <c r="D2097" i="5"/>
  <c r="D2098" i="5"/>
  <c r="D2099" i="5"/>
  <c r="D2100" i="5"/>
  <c r="D2101" i="5"/>
  <c r="D2102" i="5"/>
  <c r="D2103" i="5"/>
  <c r="D2104" i="5"/>
  <c r="D2105" i="5"/>
  <c r="D2106" i="5"/>
  <c r="D2107" i="5"/>
  <c r="D2108" i="5"/>
  <c r="D2109" i="5"/>
  <c r="D2110" i="5"/>
  <c r="D2111" i="5"/>
  <c r="D2112" i="5"/>
  <c r="D2113" i="5"/>
  <c r="D2114" i="5"/>
  <c r="D2115" i="5"/>
  <c r="D2116" i="5"/>
  <c r="D2117" i="5"/>
  <c r="D2118" i="5"/>
  <c r="D2119" i="5"/>
  <c r="D2120" i="5"/>
  <c r="D2121" i="5"/>
  <c r="D2122" i="5"/>
  <c r="D2123" i="5"/>
  <c r="D2124" i="5"/>
  <c r="D2125" i="5"/>
  <c r="D2126" i="5"/>
  <c r="D2127" i="5"/>
  <c r="D2128" i="5"/>
  <c r="D2129" i="5"/>
  <c r="D2130" i="5"/>
  <c r="D2131" i="5"/>
  <c r="D2132" i="5"/>
  <c r="D2133" i="5"/>
  <c r="D2134" i="5"/>
  <c r="D2135" i="5"/>
  <c r="D2136" i="5"/>
  <c r="D2137" i="5"/>
  <c r="D2138" i="5"/>
  <c r="D2139" i="5"/>
  <c r="D2140" i="5"/>
  <c r="D2141" i="5"/>
  <c r="D2142" i="5"/>
  <c r="D2143" i="5"/>
  <c r="D2144" i="5"/>
  <c r="D2145" i="5"/>
  <c r="D2146" i="5"/>
  <c r="D2147" i="5"/>
  <c r="D2148" i="5"/>
  <c r="D2149" i="5"/>
  <c r="D2150" i="5"/>
  <c r="D2151" i="5"/>
  <c r="D2152" i="5"/>
  <c r="D2153" i="5"/>
  <c r="D2154" i="5"/>
  <c r="D2155" i="5"/>
  <c r="D2156" i="5"/>
  <c r="D2157" i="5"/>
  <c r="D2158" i="5"/>
  <c r="D2159" i="5"/>
  <c r="D2160" i="5"/>
  <c r="D2161" i="5"/>
  <c r="D2162" i="5"/>
  <c r="D2163" i="5"/>
  <c r="D2164" i="5"/>
  <c r="D2165" i="5"/>
  <c r="D2166" i="5"/>
  <c r="D2167" i="5"/>
  <c r="D2168" i="5"/>
  <c r="D2169" i="5"/>
  <c r="D2170" i="5"/>
  <c r="D2171" i="5"/>
  <c r="D2172" i="5"/>
  <c r="D2173" i="5"/>
  <c r="D2174" i="5"/>
  <c r="D2175" i="5"/>
  <c r="D2176" i="5"/>
  <c r="D2177" i="5"/>
  <c r="D2178" i="5"/>
  <c r="D2179" i="5"/>
  <c r="D2180" i="5"/>
  <c r="D2181" i="5"/>
  <c r="D2182" i="5"/>
  <c r="D2183" i="5"/>
  <c r="D2184" i="5"/>
  <c r="D2185" i="5"/>
  <c r="D2186" i="5"/>
  <c r="D2187" i="5"/>
  <c r="D2188" i="5"/>
  <c r="D2189" i="5"/>
  <c r="D2190" i="5"/>
  <c r="D2191" i="5"/>
  <c r="D2192" i="5"/>
  <c r="D2193" i="5"/>
  <c r="D2194" i="5"/>
  <c r="D2195" i="5"/>
  <c r="D2196" i="5"/>
  <c r="D2197" i="5"/>
  <c r="D2198" i="5"/>
  <c r="D2199" i="5"/>
  <c r="D2200" i="5"/>
  <c r="D2201" i="5"/>
  <c r="D2202" i="5"/>
  <c r="D2203" i="5"/>
  <c r="D2204" i="5"/>
  <c r="D2205" i="5"/>
  <c r="D2206" i="5"/>
  <c r="D2207" i="5"/>
  <c r="D2208" i="5"/>
  <c r="D2209" i="5"/>
  <c r="D2210" i="5"/>
  <c r="D2211" i="5"/>
  <c r="D2212" i="5"/>
  <c r="D2213" i="5"/>
  <c r="D2214" i="5"/>
  <c r="D2215" i="5"/>
  <c r="D2216" i="5"/>
  <c r="D2217" i="5"/>
  <c r="D2218" i="5"/>
  <c r="D2219" i="5"/>
  <c r="D2220" i="5"/>
  <c r="D2221" i="5"/>
  <c r="D2222" i="5"/>
  <c r="D2223" i="5"/>
  <c r="D2224" i="5"/>
  <c r="D2225" i="5"/>
  <c r="D2226" i="5"/>
  <c r="D2227" i="5"/>
  <c r="D2228" i="5"/>
  <c r="D2229" i="5"/>
  <c r="D2230" i="5"/>
  <c r="D2231" i="5"/>
  <c r="D2232" i="5"/>
  <c r="D2233" i="5"/>
  <c r="D2234" i="5"/>
  <c r="D2235" i="5"/>
  <c r="D2236" i="5"/>
  <c r="D2237" i="5"/>
  <c r="D2238" i="5"/>
  <c r="D2239" i="5"/>
  <c r="D2240" i="5"/>
  <c r="D2241" i="5"/>
  <c r="D2242" i="5"/>
  <c r="D2243" i="5"/>
  <c r="D2244" i="5"/>
  <c r="D2245" i="5"/>
  <c r="D2246" i="5"/>
  <c r="D2247" i="5"/>
  <c r="D2248" i="5"/>
  <c r="D2249" i="5"/>
  <c r="D2250" i="5"/>
  <c r="D2251" i="5"/>
  <c r="D2252" i="5"/>
  <c r="D2253" i="5"/>
  <c r="D2254" i="5"/>
  <c r="D2255" i="5"/>
  <c r="D2256" i="5"/>
  <c r="D2257" i="5"/>
  <c r="D2258" i="5"/>
  <c r="D2259" i="5"/>
  <c r="D2260" i="5"/>
  <c r="D2261" i="5"/>
  <c r="D2262" i="5"/>
  <c r="D2263" i="5"/>
  <c r="D2264" i="5"/>
  <c r="D2265" i="5"/>
  <c r="D2266" i="5"/>
  <c r="D2267" i="5"/>
  <c r="D2268" i="5"/>
  <c r="D2269" i="5"/>
  <c r="D2270" i="5"/>
  <c r="D2271" i="5"/>
  <c r="D2272" i="5"/>
  <c r="D2273" i="5"/>
  <c r="D2274" i="5"/>
  <c r="D2275" i="5"/>
  <c r="D2276" i="5"/>
  <c r="D2277" i="5"/>
  <c r="D2278" i="5"/>
  <c r="D2279" i="5"/>
  <c r="D2280" i="5"/>
  <c r="D2281" i="5"/>
  <c r="D2282" i="5"/>
  <c r="D2283" i="5"/>
  <c r="D2284" i="5"/>
  <c r="D2285" i="5"/>
  <c r="D2286" i="5"/>
  <c r="D2287" i="5"/>
  <c r="D2288" i="5"/>
  <c r="D2289" i="5"/>
  <c r="D2290" i="5"/>
  <c r="D2291" i="5"/>
  <c r="D2292" i="5"/>
  <c r="D2293" i="5"/>
  <c r="D2294" i="5"/>
  <c r="D2295" i="5"/>
  <c r="D2296" i="5"/>
  <c r="D2297" i="5"/>
  <c r="D2298" i="5"/>
  <c r="D2299" i="5"/>
  <c r="D2300" i="5"/>
  <c r="D2301" i="5"/>
  <c r="D2302" i="5"/>
  <c r="D2303" i="5"/>
  <c r="D2304" i="5"/>
  <c r="D2305" i="5"/>
  <c r="D2306" i="5"/>
  <c r="D2307" i="5"/>
  <c r="D2308" i="5"/>
  <c r="D2309" i="5"/>
  <c r="D2310" i="5"/>
  <c r="D2311" i="5"/>
  <c r="D2312" i="5"/>
  <c r="D2313" i="5"/>
  <c r="D2314" i="5"/>
  <c r="D2315" i="5"/>
  <c r="D2316" i="5"/>
  <c r="D2317" i="5"/>
  <c r="D2318" i="5"/>
  <c r="D2319" i="5"/>
  <c r="D2320" i="5"/>
  <c r="D2321" i="5"/>
  <c r="D2322" i="5"/>
  <c r="D2323" i="5"/>
  <c r="D2324" i="5"/>
  <c r="D2325" i="5"/>
  <c r="D2326" i="5"/>
  <c r="D2327" i="5"/>
  <c r="D2328" i="5"/>
  <c r="D2329" i="5"/>
  <c r="D2330" i="5"/>
  <c r="D2331" i="5"/>
  <c r="D2332" i="5"/>
  <c r="D2333" i="5"/>
  <c r="D2334" i="5"/>
  <c r="D2335" i="5"/>
  <c r="D2336" i="5"/>
  <c r="D2337" i="5"/>
  <c r="D2338" i="5"/>
  <c r="D2339" i="5"/>
  <c r="D2340" i="5"/>
  <c r="D2341" i="5"/>
  <c r="D2342" i="5"/>
  <c r="D2343" i="5"/>
  <c r="D2344" i="5"/>
  <c r="D2345" i="5"/>
  <c r="D2346" i="5"/>
  <c r="D2347" i="5"/>
  <c r="D2348" i="5"/>
  <c r="D2349" i="5"/>
  <c r="D2350" i="5"/>
  <c r="D2351" i="5"/>
  <c r="D2352" i="5"/>
  <c r="D2353" i="5"/>
  <c r="D2354" i="5"/>
  <c r="D2355" i="5"/>
  <c r="D2356" i="5"/>
  <c r="D2357" i="5"/>
  <c r="D2358" i="5"/>
  <c r="D2359" i="5"/>
  <c r="D2360" i="5"/>
  <c r="D2361" i="5"/>
  <c r="D2362" i="5"/>
  <c r="D2363" i="5"/>
  <c r="D2364" i="5"/>
  <c r="D2365" i="5"/>
  <c r="D2366" i="5"/>
  <c r="D2367" i="5"/>
  <c r="D2368" i="5"/>
  <c r="D2369" i="5"/>
  <c r="D2370" i="5"/>
  <c r="D2371" i="5"/>
  <c r="D2372" i="5"/>
  <c r="D2373" i="5"/>
  <c r="D5"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306" i="5"/>
  <c r="B2310" i="5"/>
  <c r="B2314" i="5"/>
  <c r="B2318" i="5"/>
  <c r="B2322" i="5"/>
  <c r="B2326" i="5"/>
  <c r="B2330" i="5"/>
  <c r="B2334" i="5"/>
  <c r="B2338" i="5"/>
  <c r="B2342" i="5"/>
  <c r="B2346" i="5"/>
  <c r="B2350" i="5"/>
  <c r="B2354" i="5"/>
  <c r="B2358" i="5"/>
  <c r="B2362" i="5"/>
  <c r="B2366" i="5"/>
  <c r="B237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B17" i="3" s="1"/>
  <c r="C2231" i="5"/>
  <c r="C2236" i="5"/>
  <c r="C2237" i="5"/>
  <c r="C2239" i="5"/>
  <c r="C2244" i="5"/>
  <c r="C2245" i="5"/>
  <c r="C2247" i="5"/>
  <c r="C2252" i="5"/>
  <c r="C2253" i="5"/>
  <c r="C2255" i="5"/>
  <c r="C2260" i="5"/>
  <c r="C2261" i="5"/>
  <c r="C2263" i="5"/>
  <c r="C2268" i="5"/>
  <c r="C2269" i="5"/>
  <c r="C2271" i="5"/>
  <c r="C2276" i="5"/>
  <c r="C2277" i="5"/>
  <c r="C2279" i="5"/>
  <c r="C2284" i="5"/>
  <c r="C2285" i="5"/>
  <c r="C2287" i="5"/>
  <c r="C2292" i="5"/>
  <c r="C2293" i="5"/>
  <c r="C2295" i="5"/>
  <c r="C2300" i="5"/>
  <c r="C2301" i="5"/>
  <c r="V2301" i="5" s="1"/>
  <c r="E2301" i="5" s="1"/>
  <c r="X2301" i="5" s="1"/>
  <c r="C2303" i="5"/>
  <c r="C2308" i="5"/>
  <c r="C2309" i="5"/>
  <c r="C2311" i="5"/>
  <c r="C2316" i="5"/>
  <c r="V2316" i="5" s="1"/>
  <c r="E2316" i="5" s="1"/>
  <c r="X2316" i="5" s="1"/>
  <c r="C2317" i="5"/>
  <c r="C2319" i="5"/>
  <c r="C2324" i="5"/>
  <c r="C2325" i="5"/>
  <c r="C2327" i="5"/>
  <c r="C2332" i="5"/>
  <c r="C2333" i="5"/>
  <c r="C2335" i="5"/>
  <c r="C2340" i="5"/>
  <c r="C2341" i="5"/>
  <c r="C2343" i="5"/>
  <c r="C2348" i="5"/>
  <c r="C2349" i="5"/>
  <c r="C2351" i="5"/>
  <c r="C2356" i="5"/>
  <c r="C2357" i="5"/>
  <c r="C2359" i="5"/>
  <c r="C2364" i="5"/>
  <c r="C2365" i="5"/>
  <c r="C2367" i="5"/>
  <c r="C2372" i="5"/>
  <c r="C237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B45" i="4" s="1"/>
  <c r="A30" i="6" s="1"/>
  <c r="A2" i="9"/>
  <c r="B63" i="6"/>
  <c r="G63" i="6" s="1"/>
  <c r="B62" i="6"/>
  <c r="G62" i="6" s="1"/>
  <c r="B60" i="6"/>
  <c r="G60" i="6" s="1"/>
  <c r="B59" i="6"/>
  <c r="G59" i="6" s="1"/>
  <c r="B58" i="6"/>
  <c r="G58" i="6" s="1"/>
  <c r="B57" i="6"/>
  <c r="G57" i="6" s="1"/>
  <c r="B56" i="6"/>
  <c r="G56" i="6" s="1"/>
  <c r="B55" i="6"/>
  <c r="G55" i="6" s="1"/>
  <c r="B54" i="6"/>
  <c r="G54" i="6" s="1"/>
  <c r="B17" i="6"/>
  <c r="G17" i="6" s="1"/>
  <c r="H17" i="6" s="1"/>
  <c r="B16" i="6"/>
  <c r="B26" i="6" s="1"/>
  <c r="G26" i="6" s="1"/>
  <c r="B15" i="6"/>
  <c r="F20" i="6" s="1"/>
  <c r="B14" i="6"/>
  <c r="H13" i="6"/>
  <c r="B12" i="6"/>
  <c r="G12" i="6"/>
  <c r="H12" i="6" s="1"/>
  <c r="D12" i="6" s="1"/>
  <c r="B11" i="6"/>
  <c r="G11" i="6"/>
  <c r="H11" i="6" s="1"/>
  <c r="D11" i="6" s="1"/>
  <c r="B8" i="6"/>
  <c r="G8" i="6"/>
  <c r="H8" i="6" s="1"/>
  <c r="D8" i="6" s="1"/>
  <c r="B7" i="6"/>
  <c r="G7" i="6" s="1"/>
  <c r="H7" i="6" s="1"/>
  <c r="D7" i="6" s="1"/>
  <c r="B6" i="6"/>
  <c r="G6" i="6" s="1"/>
  <c r="B5" i="6"/>
  <c r="F64" i="6" s="1"/>
  <c r="F6" i="6"/>
  <c r="B4" i="6"/>
  <c r="G4" i="6" s="1"/>
  <c r="H4" i="6"/>
  <c r="D4" i="6" s="1"/>
  <c r="B90" i="4"/>
  <c r="H67" i="4"/>
  <c r="P47" i="4"/>
  <c r="P46" i="4"/>
  <c r="P45" i="4"/>
  <c r="P44" i="4"/>
  <c r="P43" i="4"/>
  <c r="Q43" i="4" s="1"/>
  <c r="P41" i="4"/>
  <c r="P40" i="4"/>
  <c r="P39" i="4"/>
  <c r="P38" i="4"/>
  <c r="P37" i="4"/>
  <c r="Q37" i="4" s="1"/>
  <c r="P35" i="4"/>
  <c r="P34" i="4"/>
  <c r="P33" i="4"/>
  <c r="P32" i="4"/>
  <c r="P31" i="4"/>
  <c r="Q31" i="4" s="1"/>
  <c r="P29" i="4"/>
  <c r="P28" i="4"/>
  <c r="P27" i="4"/>
  <c r="P26" i="4"/>
  <c r="D11" i="4"/>
  <c r="A5" i="4"/>
  <c r="F21" i="6"/>
  <c r="F22" i="6"/>
  <c r="B22" i="6"/>
  <c r="G22" i="6" s="1"/>
  <c r="H22" i="6" s="1"/>
  <c r="D22" i="6" s="1"/>
  <c r="F27" i="6"/>
  <c r="B21" i="6"/>
  <c r="B51" i="6" s="1"/>
  <c r="G51" i="6" s="1"/>
  <c r="G16" i="6"/>
  <c r="H16" i="6" s="1"/>
  <c r="H4" i="5"/>
  <c r="I74" i="4"/>
  <c r="B32" i="6"/>
  <c r="G32" i="6" s="1"/>
  <c r="B52" i="6"/>
  <c r="G52" i="6" s="1"/>
  <c r="B37" i="6"/>
  <c r="G37" i="6"/>
  <c r="B42" i="6"/>
  <c r="G42" i="6" s="1"/>
  <c r="B47" i="6"/>
  <c r="G47" i="6"/>
  <c r="B27" i="6"/>
  <c r="G27" i="6" s="1"/>
  <c r="H27" i="6" s="1"/>
  <c r="D27" i="6" s="1"/>
  <c r="F42" i="6"/>
  <c r="F68" i="6"/>
  <c r="F32" i="6"/>
  <c r="F52" i="6"/>
  <c r="F47" i="6"/>
  <c r="F37" i="6"/>
  <c r="H37" i="6" s="1"/>
  <c r="D37" i="6" s="1"/>
  <c r="G64" i="6" a="1"/>
  <c r="J2301" i="5" l="1"/>
  <c r="R2301" i="5"/>
  <c r="H6" i="6"/>
  <c r="D6" i="6" s="1"/>
  <c r="J62" i="6"/>
  <c r="A8" i="2"/>
  <c r="I42" i="6"/>
  <c r="A55" i="2"/>
  <c r="J56" i="6"/>
  <c r="B2" i="5"/>
  <c r="A64" i="2"/>
  <c r="D25" i="4"/>
  <c r="D74" i="4" s="1"/>
  <c r="I37" i="6"/>
  <c r="J35" i="6"/>
  <c r="I9" i="6"/>
  <c r="B8" i="3"/>
  <c r="J21" i="6"/>
  <c r="B46" i="4"/>
  <c r="A31" i="6" s="1"/>
  <c r="B21" i="4"/>
  <c r="I40" i="6"/>
  <c r="B12" i="4"/>
  <c r="J46" i="6"/>
  <c r="D2" i="4"/>
  <c r="C27" i="3"/>
  <c r="A30" i="2"/>
  <c r="B26" i="4"/>
  <c r="D4" i="5"/>
  <c r="J52" i="6"/>
  <c r="B20" i="3"/>
  <c r="A34" i="2"/>
  <c r="I34" i="6"/>
  <c r="J4" i="5"/>
  <c r="J47" i="6"/>
  <c r="A71" i="2"/>
  <c r="B14" i="4"/>
  <c r="B30" i="3"/>
  <c r="C16" i="3"/>
  <c r="J2" i="5"/>
  <c r="A61" i="2"/>
  <c r="I31" i="6"/>
  <c r="A26" i="2"/>
  <c r="P4" i="5"/>
  <c r="H52" i="6"/>
  <c r="D52" i="6" s="1"/>
  <c r="I17" i="6"/>
  <c r="C17" i="6" s="1"/>
  <c r="J5" i="6"/>
  <c r="B31" i="3"/>
  <c r="C28" i="3"/>
  <c r="I52" i="6"/>
  <c r="A46" i="2"/>
  <c r="J55" i="6"/>
  <c r="A29" i="2"/>
  <c r="A48" i="2"/>
  <c r="H32" i="6"/>
  <c r="D32" i="6" s="1"/>
  <c r="I24" i="6"/>
  <c r="I8" i="6"/>
  <c r="C8" i="6" s="1"/>
  <c r="B4" i="3"/>
  <c r="I5" i="6"/>
  <c r="B22" i="4"/>
  <c r="A12" i="6" s="1"/>
  <c r="B13" i="4"/>
  <c r="J39" i="6"/>
  <c r="I4" i="4"/>
  <c r="I39" i="6"/>
  <c r="C24" i="3"/>
  <c r="C11" i="3"/>
  <c r="A13" i="2"/>
  <c r="C4" i="3"/>
  <c r="I25" i="6"/>
  <c r="I7" i="6"/>
  <c r="C7" i="6" s="1"/>
  <c r="I32" i="6"/>
  <c r="H42" i="6"/>
  <c r="D42" i="6" s="1"/>
  <c r="J24" i="6"/>
  <c r="I6" i="6"/>
  <c r="B6" i="4"/>
  <c r="C18" i="3"/>
  <c r="B26" i="3"/>
  <c r="J26" i="6"/>
  <c r="C8" i="3"/>
  <c r="B7" i="4"/>
  <c r="I30" i="6"/>
  <c r="B41" i="6"/>
  <c r="G41" i="6" s="1"/>
  <c r="I16" i="6"/>
  <c r="J9" i="6"/>
  <c r="J4" i="6"/>
  <c r="A44" i="2"/>
  <c r="A1" i="7"/>
  <c r="B27" i="3"/>
  <c r="C2" i="3"/>
  <c r="I29" i="6"/>
  <c r="B14" i="3"/>
  <c r="A1" i="8"/>
  <c r="A54" i="2"/>
  <c r="B24" i="4"/>
  <c r="C12" i="3"/>
  <c r="C3" i="3"/>
  <c r="I15" i="6"/>
  <c r="C15" i="6" s="1"/>
  <c r="J8" i="6"/>
  <c r="D3" i="6"/>
  <c r="A35" i="2"/>
  <c r="L67" i="6"/>
  <c r="B23" i="3"/>
  <c r="A58" i="2"/>
  <c r="J27" i="6"/>
  <c r="B10" i="3"/>
  <c r="I67" i="6"/>
  <c r="A37" i="2"/>
  <c r="B4" i="4"/>
  <c r="A62" i="2"/>
  <c r="A43" i="2"/>
  <c r="G15" i="6"/>
  <c r="H15" i="6" s="1"/>
  <c r="D15" i="6" s="1"/>
  <c r="A52" i="2"/>
  <c r="J41" i="6"/>
  <c r="I11" i="6"/>
  <c r="C11" i="6" s="1"/>
  <c r="J54" i="6"/>
  <c r="I22" i="6"/>
  <c r="I47" i="6"/>
  <c r="C47" i="6" s="1"/>
  <c r="J36" i="6"/>
  <c r="J12" i="6"/>
  <c r="I4" i="6"/>
  <c r="C4" i="6" s="1"/>
  <c r="C26" i="3"/>
  <c r="I27" i="6"/>
  <c r="A60" i="2"/>
  <c r="A45" i="2"/>
  <c r="J11" i="6"/>
  <c r="C3" i="6"/>
  <c r="J10" i="6"/>
  <c r="A53" i="2"/>
  <c r="D4" i="8"/>
  <c r="C10" i="3"/>
  <c r="B22" i="3"/>
  <c r="I19" i="6"/>
  <c r="A72" i="2"/>
  <c r="A9" i="2"/>
  <c r="C19" i="3"/>
  <c r="B20" i="6"/>
  <c r="F25" i="6" s="1"/>
  <c r="I14" i="6"/>
  <c r="J7" i="6"/>
  <c r="A1" i="6"/>
  <c r="A27" i="2"/>
  <c r="I58" i="6"/>
  <c r="B19" i="3"/>
  <c r="A41" i="2"/>
  <c r="I20" i="6"/>
  <c r="B6" i="3"/>
  <c r="J66" i="6"/>
  <c r="A19" i="2"/>
  <c r="C9" i="3"/>
  <c r="A28" i="2"/>
  <c r="N4" i="5"/>
  <c r="C4" i="5"/>
  <c r="J15" i="6"/>
  <c r="J51" i="6"/>
  <c r="C5" i="3"/>
  <c r="B16" i="3"/>
  <c r="A17" i="2"/>
  <c r="I36" i="6"/>
  <c r="A12" i="2"/>
  <c r="J6" i="6"/>
  <c r="B15" i="3"/>
  <c r="B2" i="3"/>
  <c r="A2" i="2"/>
  <c r="A11" i="2"/>
  <c r="A4" i="5"/>
  <c r="A10" i="2"/>
  <c r="A3" i="6"/>
  <c r="A4" i="2"/>
  <c r="I4" i="8"/>
  <c r="B7" i="3"/>
  <c r="A49" i="2"/>
  <c r="B19" i="4"/>
  <c r="G5" i="6"/>
  <c r="H5" i="6" s="1"/>
  <c r="D5" i="6" s="1"/>
  <c r="F4" i="8"/>
  <c r="B18" i="4"/>
  <c r="A10" i="6" s="1"/>
  <c r="J59" i="6"/>
  <c r="B47" i="4"/>
  <c r="A32" i="6" s="1"/>
  <c r="B5" i="7"/>
  <c r="J32" i="6"/>
  <c r="A68" i="2"/>
  <c r="A31" i="2"/>
  <c r="C14" i="3"/>
  <c r="A23" i="2"/>
  <c r="J45" i="6"/>
  <c r="B15" i="4"/>
  <c r="A7" i="6" s="1"/>
  <c r="A21" i="2"/>
  <c r="B39" i="4"/>
  <c r="A25" i="6" s="1"/>
  <c r="B29" i="4"/>
  <c r="A17" i="6" s="1"/>
  <c r="B60" i="1"/>
  <c r="B10" i="4"/>
  <c r="A6" i="6" s="1"/>
  <c r="I51" i="6"/>
  <c r="B25" i="4"/>
  <c r="A13" i="6" s="1"/>
  <c r="L68" i="6"/>
  <c r="J31" i="6"/>
  <c r="A59" i="2"/>
  <c r="A14" i="2"/>
  <c r="C6" i="3"/>
  <c r="A4" i="8"/>
  <c r="J37" i="6"/>
  <c r="C31" i="3"/>
  <c r="B2006" i="7"/>
  <c r="B9" i="4"/>
  <c r="A5" i="6" s="1"/>
  <c r="J22" i="6"/>
  <c r="B3" i="6"/>
  <c r="I57" i="6"/>
  <c r="I56" i="6"/>
  <c r="A63" i="2"/>
  <c r="I12" i="6"/>
  <c r="C12" i="6" s="1"/>
  <c r="I55" i="6"/>
  <c r="I45" i="6"/>
  <c r="E4" i="8"/>
  <c r="B2303" i="5" s="1"/>
  <c r="G4" i="5"/>
  <c r="B11" i="3"/>
  <c r="J63" i="6"/>
  <c r="H74" i="4"/>
  <c r="B44" i="4"/>
  <c r="A29" i="6" s="1"/>
  <c r="A1" i="2"/>
  <c r="I41" i="6"/>
  <c r="B18" i="3"/>
  <c r="I54" i="6"/>
  <c r="H4" i="8"/>
  <c r="G25" i="4"/>
  <c r="G61" i="4" s="1"/>
  <c r="B74" i="4"/>
  <c r="A53" i="6" s="1"/>
  <c r="A40" i="2"/>
  <c r="B28" i="4"/>
  <c r="A16" i="6" s="1"/>
  <c r="B25" i="3"/>
  <c r="I26" i="6"/>
  <c r="A20" i="2"/>
  <c r="I10" i="6"/>
  <c r="C10" i="6" s="1"/>
  <c r="A38" i="2"/>
  <c r="I4" i="5"/>
  <c r="A18" i="2"/>
  <c r="J57" i="6"/>
  <c r="A24" i="2"/>
  <c r="J19" i="6"/>
  <c r="J64" i="6"/>
  <c r="A56" i="2"/>
  <c r="C25" i="3"/>
  <c r="D1" i="6"/>
  <c r="A7" i="2"/>
  <c r="F4" i="5"/>
  <c r="A75" i="2"/>
  <c r="C5" i="7"/>
  <c r="C30" i="3"/>
  <c r="B40" i="4"/>
  <c r="B64" i="4" s="1"/>
  <c r="A46" i="6" s="1"/>
  <c r="C20" i="3"/>
  <c r="I60" i="6"/>
  <c r="G4" i="8"/>
  <c r="B3" i="3"/>
  <c r="C22" i="3"/>
  <c r="I46" i="6"/>
  <c r="A39" i="2"/>
  <c r="I66" i="6"/>
  <c r="B16" i="4"/>
  <c r="A8" i="6" s="1"/>
  <c r="J30" i="6"/>
  <c r="B4" i="5"/>
  <c r="F2301" i="5"/>
  <c r="I65" i="6"/>
  <c r="B8" i="4"/>
  <c r="A4" i="6" s="1"/>
  <c r="J29" i="6"/>
  <c r="A42" i="2"/>
  <c r="A50" i="2"/>
  <c r="J25" i="6"/>
  <c r="B73" i="4"/>
  <c r="A3" i="2"/>
  <c r="I64" i="6"/>
  <c r="B24" i="3"/>
  <c r="A16" i="2"/>
  <c r="K4" i="5"/>
  <c r="C13" i="3"/>
  <c r="M4" i="5"/>
  <c r="J14" i="6"/>
  <c r="B41" i="4"/>
  <c r="B65" i="4" s="1"/>
  <c r="A47" i="6" s="1"/>
  <c r="I44" i="6"/>
  <c r="L4" i="5"/>
  <c r="B27" i="4"/>
  <c r="A15" i="6" s="1"/>
  <c r="J44" i="6"/>
  <c r="B12" i="3"/>
  <c r="A91" i="4"/>
  <c r="B38" i="4"/>
  <c r="B62" i="4" s="1"/>
  <c r="A44" i="6" s="1"/>
  <c r="B20" i="4"/>
  <c r="A11" i="6" s="1"/>
  <c r="B17" i="4"/>
  <c r="A9" i="6" s="1"/>
  <c r="O4" i="5"/>
  <c r="C4" i="8"/>
  <c r="I49" i="6"/>
  <c r="A65" i="2"/>
  <c r="B3" i="5"/>
  <c r="C17" i="3"/>
  <c r="J40" i="6"/>
  <c r="A57" i="2"/>
  <c r="G3" i="5"/>
  <c r="H47" i="6"/>
  <c r="D47" i="6" s="1"/>
  <c r="D5" i="7"/>
  <c r="J50" i="6"/>
  <c r="I59" i="6"/>
  <c r="A51" i="2"/>
  <c r="A6" i="2"/>
  <c r="A66" i="2"/>
  <c r="I69" i="6"/>
  <c r="C23" i="3"/>
  <c r="B29" i="3"/>
  <c r="J65" i="6"/>
  <c r="J42" i="6"/>
  <c r="J58" i="6"/>
  <c r="B4" i="8"/>
  <c r="I68" i="6"/>
  <c r="C15" i="3"/>
  <c r="B21" i="3"/>
  <c r="H2301" i="5"/>
  <c r="I62" i="6"/>
  <c r="I35" i="6"/>
  <c r="B32" i="3"/>
  <c r="I50" i="6"/>
  <c r="I21" i="6"/>
  <c r="A33" i="2"/>
  <c r="J68" i="6"/>
  <c r="A32" i="2"/>
  <c r="J67" i="6"/>
  <c r="J17" i="6"/>
  <c r="C7" i="3"/>
  <c r="C29" i="3"/>
  <c r="B13" i="3"/>
  <c r="B9" i="3"/>
  <c r="Q4" i="5"/>
  <c r="I2301" i="5"/>
  <c r="I63" i="6"/>
  <c r="J60" i="6"/>
  <c r="J34" i="6"/>
  <c r="B28" i="3"/>
  <c r="J49" i="6"/>
  <c r="J20" i="6"/>
  <c r="A25" i="2"/>
  <c r="L66" i="6"/>
  <c r="A15" i="2"/>
  <c r="L65" i="6"/>
  <c r="J16" i="6"/>
  <c r="A70" i="2"/>
  <c r="C21" i="3"/>
  <c r="B5" i="3"/>
  <c r="A73" i="2"/>
  <c r="E4" i="5"/>
  <c r="R2316" i="5"/>
  <c r="G2316" i="5"/>
  <c r="C2192" i="5"/>
  <c r="V2192" i="5" s="1"/>
  <c r="E2192" i="5" s="1"/>
  <c r="X2192" i="5" s="1"/>
  <c r="C2184" i="5"/>
  <c r="C1992" i="5"/>
  <c r="V1992" i="5" s="1"/>
  <c r="G1992" i="5" s="1"/>
  <c r="F2316" i="5"/>
  <c r="I2316" i="5"/>
  <c r="H2316" i="5"/>
  <c r="J2316" i="5"/>
  <c r="V2332" i="5"/>
  <c r="V2303" i="5"/>
  <c r="G2303" i="5" s="1"/>
  <c r="V2325" i="5"/>
  <c r="AB2303" i="5"/>
  <c r="V2348" i="5"/>
  <c r="V2341" i="5"/>
  <c r="C2368" i="5"/>
  <c r="C2360" i="5"/>
  <c r="C2352" i="5"/>
  <c r="C2344" i="5"/>
  <c r="C2336" i="5"/>
  <c r="C2328" i="5"/>
  <c r="C2320" i="5"/>
  <c r="C2312" i="5"/>
  <c r="C2304" i="5"/>
  <c r="C2296" i="5"/>
  <c r="C2288" i="5"/>
  <c r="C2280" i="5"/>
  <c r="C2272" i="5"/>
  <c r="C2264" i="5"/>
  <c r="C2256" i="5"/>
  <c r="C2248" i="5"/>
  <c r="C2240" i="5"/>
  <c r="C2232" i="5"/>
  <c r="C2056" i="5"/>
  <c r="C2366" i="5"/>
  <c r="C2358" i="5"/>
  <c r="C2350" i="5"/>
  <c r="C2342" i="5"/>
  <c r="C2334" i="5"/>
  <c r="C2326" i="5"/>
  <c r="C2318" i="5"/>
  <c r="C2310" i="5"/>
  <c r="C2302" i="5"/>
  <c r="C2294" i="5"/>
  <c r="C2286" i="5"/>
  <c r="C2278" i="5"/>
  <c r="C2270" i="5"/>
  <c r="C2262" i="5"/>
  <c r="C2254" i="5"/>
  <c r="C2246" i="5"/>
  <c r="C2238" i="5"/>
  <c r="C2230" i="5"/>
  <c r="C1973" i="5"/>
  <c r="B2373" i="5"/>
  <c r="V2373" i="5" s="1"/>
  <c r="B2369" i="5"/>
  <c r="B2365" i="5"/>
  <c r="V2365" i="5" s="1"/>
  <c r="B2361" i="5"/>
  <c r="B2357" i="5"/>
  <c r="V2357" i="5" s="1"/>
  <c r="B2353" i="5"/>
  <c r="B2349" i="5"/>
  <c r="B2345" i="5"/>
  <c r="B2341" i="5"/>
  <c r="B2337" i="5"/>
  <c r="B2333" i="5"/>
  <c r="V2333" i="5" s="1"/>
  <c r="B2329" i="5"/>
  <c r="B2325" i="5"/>
  <c r="B2321" i="5"/>
  <c r="B2317" i="5"/>
  <c r="B2313" i="5"/>
  <c r="B2309" i="5"/>
  <c r="V2309" i="5" s="1"/>
  <c r="B2305" i="5"/>
  <c r="C2371" i="5"/>
  <c r="C2363" i="5"/>
  <c r="C2355" i="5"/>
  <c r="C2347" i="5"/>
  <c r="C2339" i="5"/>
  <c r="C2331" i="5"/>
  <c r="C2323" i="5"/>
  <c r="C2315" i="5"/>
  <c r="C2307" i="5"/>
  <c r="C2299" i="5"/>
  <c r="C2291" i="5"/>
  <c r="C2283" i="5"/>
  <c r="C2275" i="5"/>
  <c r="C2267" i="5"/>
  <c r="C2259" i="5"/>
  <c r="C2251" i="5"/>
  <c r="C2243" i="5"/>
  <c r="C2235" i="5"/>
  <c r="C2128" i="5"/>
  <c r="B2372" i="5"/>
  <c r="B2368" i="5"/>
  <c r="B2364" i="5"/>
  <c r="B2360" i="5"/>
  <c r="B2356" i="5"/>
  <c r="V2356" i="5" s="1"/>
  <c r="B2352" i="5"/>
  <c r="B2348" i="5"/>
  <c r="B2344" i="5"/>
  <c r="B2340" i="5"/>
  <c r="B2336" i="5"/>
  <c r="B2332" i="5"/>
  <c r="B2328" i="5"/>
  <c r="B2324" i="5"/>
  <c r="B2320" i="5"/>
  <c r="B2316" i="5"/>
  <c r="B2312" i="5"/>
  <c r="B2308" i="5"/>
  <c r="B2304" i="5"/>
  <c r="C2370" i="5"/>
  <c r="C2362" i="5"/>
  <c r="C2354" i="5"/>
  <c r="C2346" i="5"/>
  <c r="C2338" i="5"/>
  <c r="AB2338" i="5" s="1"/>
  <c r="C2330" i="5"/>
  <c r="C2322" i="5"/>
  <c r="C2314" i="5"/>
  <c r="C2306" i="5"/>
  <c r="C2298" i="5"/>
  <c r="C2290" i="5"/>
  <c r="C2282" i="5"/>
  <c r="C2274" i="5"/>
  <c r="C2266" i="5"/>
  <c r="C2258" i="5"/>
  <c r="C2250" i="5"/>
  <c r="C2242" i="5"/>
  <c r="C2234" i="5"/>
  <c r="C2120" i="5"/>
  <c r="V2120" i="5" s="1"/>
  <c r="J2120" i="5" s="1"/>
  <c r="C2369" i="5"/>
  <c r="C2361" i="5"/>
  <c r="C2353" i="5"/>
  <c r="C2345" i="5"/>
  <c r="C2337" i="5"/>
  <c r="C2329" i="5"/>
  <c r="C2321" i="5"/>
  <c r="C2313" i="5"/>
  <c r="C2305" i="5"/>
  <c r="C2297" i="5"/>
  <c r="C2289" i="5"/>
  <c r="C2281" i="5"/>
  <c r="C2273" i="5"/>
  <c r="C2265" i="5"/>
  <c r="C2257" i="5"/>
  <c r="C2249" i="5"/>
  <c r="C2241" i="5"/>
  <c r="C2233" i="5"/>
  <c r="C2064" i="5"/>
  <c r="B2371" i="5"/>
  <c r="B2367" i="5"/>
  <c r="V2367" i="5" s="1"/>
  <c r="B2363" i="5"/>
  <c r="B2359" i="5"/>
  <c r="B2355" i="5"/>
  <c r="B2351" i="5"/>
  <c r="B2347" i="5"/>
  <c r="B2343" i="5"/>
  <c r="B2339" i="5"/>
  <c r="B2335" i="5"/>
  <c r="B2331" i="5"/>
  <c r="B2327" i="5"/>
  <c r="B2323" i="5"/>
  <c r="B2319" i="5"/>
  <c r="B2315" i="5"/>
  <c r="B2311" i="5"/>
  <c r="B2307" i="5"/>
  <c r="B1832" i="5"/>
  <c r="T1832" i="5" s="1"/>
  <c r="B1852" i="5"/>
  <c r="B2018" i="5"/>
  <c r="B2082" i="5"/>
  <c r="B2146" i="5"/>
  <c r="C1829" i="5"/>
  <c r="C1848" i="5"/>
  <c r="C1871" i="5"/>
  <c r="C1893" i="5"/>
  <c r="C1912" i="5"/>
  <c r="C1935" i="5"/>
  <c r="C1957" i="5"/>
  <c r="C1976" i="5"/>
  <c r="C1999" i="5"/>
  <c r="C2010" i="5"/>
  <c r="C2018" i="5"/>
  <c r="V2018" i="5" s="1"/>
  <c r="G2018" i="5" s="1"/>
  <c r="C2026" i="5"/>
  <c r="C2034" i="5"/>
  <c r="V2034" i="5" s="1"/>
  <c r="J2034" i="5" s="1"/>
  <c r="C2042" i="5"/>
  <c r="C2050" i="5"/>
  <c r="C2058" i="5"/>
  <c r="C2066" i="5"/>
  <c r="C2074" i="5"/>
  <c r="C2082" i="5"/>
  <c r="C2090" i="5"/>
  <c r="C2098" i="5"/>
  <c r="C2106" i="5"/>
  <c r="C2114" i="5"/>
  <c r="V2114" i="5" s="1"/>
  <c r="J2114" i="5" s="1"/>
  <c r="C2122" i="5"/>
  <c r="C2130" i="5"/>
  <c r="C2138" i="5"/>
  <c r="C2146" i="5"/>
  <c r="C2154" i="5"/>
  <c r="C2162" i="5"/>
  <c r="C2170" i="5"/>
  <c r="C2178" i="5"/>
  <c r="C2186" i="5"/>
  <c r="C2194" i="5"/>
  <c r="C2202" i="5"/>
  <c r="V2202" i="5" s="1"/>
  <c r="C2210" i="5"/>
  <c r="C2218" i="5"/>
  <c r="C2226" i="5"/>
  <c r="B1884" i="5"/>
  <c r="B2026" i="5"/>
  <c r="B2090" i="5"/>
  <c r="B2154" i="5"/>
  <c r="C1831" i="5"/>
  <c r="C1853" i="5"/>
  <c r="C1872" i="5"/>
  <c r="C1895" i="5"/>
  <c r="C1917" i="5"/>
  <c r="C1936" i="5"/>
  <c r="C1959" i="5"/>
  <c r="C1981" i="5"/>
  <c r="C2000" i="5"/>
  <c r="C2011" i="5"/>
  <c r="C2019" i="5"/>
  <c r="C2027" i="5"/>
  <c r="C2035" i="5"/>
  <c r="V2035" i="5" s="1"/>
  <c r="C2043" i="5"/>
  <c r="C2051" i="5"/>
  <c r="C2059" i="5"/>
  <c r="C2067" i="5"/>
  <c r="C2075" i="5"/>
  <c r="C2083" i="5"/>
  <c r="C2091" i="5"/>
  <c r="C2099" i="5"/>
  <c r="C2107" i="5"/>
  <c r="C2115" i="5"/>
  <c r="C2123" i="5"/>
  <c r="C2131" i="5"/>
  <c r="C2139" i="5"/>
  <c r="C2147" i="5"/>
  <c r="V2147" i="5" s="1"/>
  <c r="C2155" i="5"/>
  <c r="C2163" i="5"/>
  <c r="C2171" i="5"/>
  <c r="V2171" i="5" s="1"/>
  <c r="E2171" i="5" s="1"/>
  <c r="X2171" i="5" s="1"/>
  <c r="C2179" i="5"/>
  <c r="C2187" i="5"/>
  <c r="C2195" i="5"/>
  <c r="C2203" i="5"/>
  <c r="C2211" i="5"/>
  <c r="C2219" i="5"/>
  <c r="C2227" i="5"/>
  <c r="B1916" i="5"/>
  <c r="B2034" i="5"/>
  <c r="B2098" i="5"/>
  <c r="B2162" i="5"/>
  <c r="C1832" i="5"/>
  <c r="V1832" i="5" s="1"/>
  <c r="C1855" i="5"/>
  <c r="C1877" i="5"/>
  <c r="C1896" i="5"/>
  <c r="C1919" i="5"/>
  <c r="C1941" i="5"/>
  <c r="C1960" i="5"/>
  <c r="C1983" i="5"/>
  <c r="C2003" i="5"/>
  <c r="C2012" i="5"/>
  <c r="C2020" i="5"/>
  <c r="C2028" i="5"/>
  <c r="C2036" i="5"/>
  <c r="C2044" i="5"/>
  <c r="C2052" i="5"/>
  <c r="C2060" i="5"/>
  <c r="C2068" i="5"/>
  <c r="C2076" i="5"/>
  <c r="C2084" i="5"/>
  <c r="C2092" i="5"/>
  <c r="C2100" i="5"/>
  <c r="C2108" i="5"/>
  <c r="C2116" i="5"/>
  <c r="C2124" i="5"/>
  <c r="V2124" i="5" s="1"/>
  <c r="G2124" i="5" s="1"/>
  <c r="C2132" i="5"/>
  <c r="C2140" i="5"/>
  <c r="C2148" i="5"/>
  <c r="C2156" i="5"/>
  <c r="C2164" i="5"/>
  <c r="V2164" i="5" s="1"/>
  <c r="C2172" i="5"/>
  <c r="C2180" i="5"/>
  <c r="C2188" i="5"/>
  <c r="V2188" i="5" s="1"/>
  <c r="C2196" i="5"/>
  <c r="C2204" i="5"/>
  <c r="C2212" i="5"/>
  <c r="V2212" i="5" s="1"/>
  <c r="G2212" i="5" s="1"/>
  <c r="C2220" i="5"/>
  <c r="V2220" i="5" s="1"/>
  <c r="G2220" i="5" s="1"/>
  <c r="C2228" i="5"/>
  <c r="B1948" i="5"/>
  <c r="B2042" i="5"/>
  <c r="B2106" i="5"/>
  <c r="C1837" i="5"/>
  <c r="C1856" i="5"/>
  <c r="C1879" i="5"/>
  <c r="C1901" i="5"/>
  <c r="C1920" i="5"/>
  <c r="C1943" i="5"/>
  <c r="C1965" i="5"/>
  <c r="C1984" i="5"/>
  <c r="C2005" i="5"/>
  <c r="C2013" i="5"/>
  <c r="C2021" i="5"/>
  <c r="C2029" i="5"/>
  <c r="C2037" i="5"/>
  <c r="C2045" i="5"/>
  <c r="C2053" i="5"/>
  <c r="C2061" i="5"/>
  <c r="C2069" i="5"/>
  <c r="C2077" i="5"/>
  <c r="C2085" i="5"/>
  <c r="C2093" i="5"/>
  <c r="C2101" i="5"/>
  <c r="C2109" i="5"/>
  <c r="C2117" i="5"/>
  <c r="C2125" i="5"/>
  <c r="V2125" i="5" s="1"/>
  <c r="C2133" i="5"/>
  <c r="C2141" i="5"/>
  <c r="C2149" i="5"/>
  <c r="C2157" i="5"/>
  <c r="C2165" i="5"/>
  <c r="C2173" i="5"/>
  <c r="C2181" i="5"/>
  <c r="C2189" i="5"/>
  <c r="C2197" i="5"/>
  <c r="C2205" i="5"/>
  <c r="C2213" i="5"/>
  <c r="C2221" i="5"/>
  <c r="C2229" i="5"/>
  <c r="B1980" i="5"/>
  <c r="B2050" i="5"/>
  <c r="B2114" i="5"/>
  <c r="C1839" i="5"/>
  <c r="C1861" i="5"/>
  <c r="C1880" i="5"/>
  <c r="C1903" i="5"/>
  <c r="C1925" i="5"/>
  <c r="C1944" i="5"/>
  <c r="C1967" i="5"/>
  <c r="C1989" i="5"/>
  <c r="C2006" i="5"/>
  <c r="C2014" i="5"/>
  <c r="C2022" i="5"/>
  <c r="C2030" i="5"/>
  <c r="C2038" i="5"/>
  <c r="V2038" i="5" s="1"/>
  <c r="G2038" i="5" s="1"/>
  <c r="C2046" i="5"/>
  <c r="C2054" i="5"/>
  <c r="V2054" i="5" s="1"/>
  <c r="G2054" i="5" s="1"/>
  <c r="C2062" i="5"/>
  <c r="V2062" i="5" s="1"/>
  <c r="G2062" i="5" s="1"/>
  <c r="C2070" i="5"/>
  <c r="C2078" i="5"/>
  <c r="C2086" i="5"/>
  <c r="V2086" i="5" s="1"/>
  <c r="G2086" i="5" s="1"/>
  <c r="C2094" i="5"/>
  <c r="C2102" i="5"/>
  <c r="C2110" i="5"/>
  <c r="C2118" i="5"/>
  <c r="V2118" i="5" s="1"/>
  <c r="G2118" i="5" s="1"/>
  <c r="C2126" i="5"/>
  <c r="V2126" i="5" s="1"/>
  <c r="G2126" i="5" s="1"/>
  <c r="C2134" i="5"/>
  <c r="C2142" i="5"/>
  <c r="C2150" i="5"/>
  <c r="C2158" i="5"/>
  <c r="C2166" i="5"/>
  <c r="C2174" i="5"/>
  <c r="C2182" i="5"/>
  <c r="C2190" i="5"/>
  <c r="C2198" i="5"/>
  <c r="C2206" i="5"/>
  <c r="C2214" i="5"/>
  <c r="V2214" i="5" s="1"/>
  <c r="G2214" i="5" s="1"/>
  <c r="C2222" i="5"/>
  <c r="B1994" i="5"/>
  <c r="B2058" i="5"/>
  <c r="B2122" i="5"/>
  <c r="C1840" i="5"/>
  <c r="C1863" i="5"/>
  <c r="V1863" i="5" s="1"/>
  <c r="C1885" i="5"/>
  <c r="C1904" i="5"/>
  <c r="C1927" i="5"/>
  <c r="C1949" i="5"/>
  <c r="C1968" i="5"/>
  <c r="C1991" i="5"/>
  <c r="C2007" i="5"/>
  <c r="C2015" i="5"/>
  <c r="C2023" i="5"/>
  <c r="C2031" i="5"/>
  <c r="C2039" i="5"/>
  <c r="C2047" i="5"/>
  <c r="C2055" i="5"/>
  <c r="C2063" i="5"/>
  <c r="V2063" i="5" s="1"/>
  <c r="H2063" i="5" s="1"/>
  <c r="C2071" i="5"/>
  <c r="V2071" i="5" s="1"/>
  <c r="H2071" i="5" s="1"/>
  <c r="C2079" i="5"/>
  <c r="C2087" i="5"/>
  <c r="C2095" i="5"/>
  <c r="C2103" i="5"/>
  <c r="C2111" i="5"/>
  <c r="C2119" i="5"/>
  <c r="C2127" i="5"/>
  <c r="C2135" i="5"/>
  <c r="C2143" i="5"/>
  <c r="C2151" i="5"/>
  <c r="C2159" i="5"/>
  <c r="V2159" i="5" s="1"/>
  <c r="C2167" i="5"/>
  <c r="C2175" i="5"/>
  <c r="V2175" i="5" s="1"/>
  <c r="J2175" i="5" s="1"/>
  <c r="C2183" i="5"/>
  <c r="C2191" i="5"/>
  <c r="C2199" i="5"/>
  <c r="C2207" i="5"/>
  <c r="C2215" i="5"/>
  <c r="C2223" i="5"/>
  <c r="B2010" i="5"/>
  <c r="B2074" i="5"/>
  <c r="B2138" i="5"/>
  <c r="C1847" i="5"/>
  <c r="C1869" i="5"/>
  <c r="C1888" i="5"/>
  <c r="V1888" i="5" s="1"/>
  <c r="I1888" i="5" s="1"/>
  <c r="C1911" i="5"/>
  <c r="C1933" i="5"/>
  <c r="C1952" i="5"/>
  <c r="C1975" i="5"/>
  <c r="C1997" i="5"/>
  <c r="C2009" i="5"/>
  <c r="C2017" i="5"/>
  <c r="C2025" i="5"/>
  <c r="C2033" i="5"/>
  <c r="C2041" i="5"/>
  <c r="C2049" i="5"/>
  <c r="C2057" i="5"/>
  <c r="C2065" i="5"/>
  <c r="C2073" i="5"/>
  <c r="C2081" i="5"/>
  <c r="C2089" i="5"/>
  <c r="C2097" i="5"/>
  <c r="C2105" i="5"/>
  <c r="C2113" i="5"/>
  <c r="C2121" i="5"/>
  <c r="V2121" i="5" s="1"/>
  <c r="J2121" i="5" s="1"/>
  <c r="C2129" i="5"/>
  <c r="V2129" i="5" s="1"/>
  <c r="J2129" i="5" s="1"/>
  <c r="C2137" i="5"/>
  <c r="C2145" i="5"/>
  <c r="C2153" i="5"/>
  <c r="C2161" i="5"/>
  <c r="C2169" i="5"/>
  <c r="C2177" i="5"/>
  <c r="V2177" i="5" s="1"/>
  <c r="J2177" i="5" s="1"/>
  <c r="C2185" i="5"/>
  <c r="V2185" i="5" s="1"/>
  <c r="F2185" i="5" s="1"/>
  <c r="C2193" i="5"/>
  <c r="C2201" i="5"/>
  <c r="C2209" i="5"/>
  <c r="V2209" i="5" s="1"/>
  <c r="I2209" i="5" s="1"/>
  <c r="C2217" i="5"/>
  <c r="C2225" i="5"/>
  <c r="V2225" i="5" s="1"/>
  <c r="F2225" i="5" s="1"/>
  <c r="C2176" i="5"/>
  <c r="C2112" i="5"/>
  <c r="C2048" i="5"/>
  <c r="C1951" i="5"/>
  <c r="C2168" i="5"/>
  <c r="V2168" i="5" s="1"/>
  <c r="C2104" i="5"/>
  <c r="V2104" i="5" s="1"/>
  <c r="I2104" i="5" s="1"/>
  <c r="C2040" i="5"/>
  <c r="V2040" i="5" s="1"/>
  <c r="H2040" i="5" s="1"/>
  <c r="C1928" i="5"/>
  <c r="C2224" i="5"/>
  <c r="V2224" i="5" s="1"/>
  <c r="R2224" i="5" s="1"/>
  <c r="C2160" i="5"/>
  <c r="C2096" i="5"/>
  <c r="C2032" i="5"/>
  <c r="C1909" i="5"/>
  <c r="V1909" i="5" s="1"/>
  <c r="G1909" i="5" s="1"/>
  <c r="C2216" i="5"/>
  <c r="C2152" i="5"/>
  <c r="V2152" i="5" s="1"/>
  <c r="J2152" i="5" s="1"/>
  <c r="C2088" i="5"/>
  <c r="V2088" i="5" s="1"/>
  <c r="F2088" i="5" s="1"/>
  <c r="C2024" i="5"/>
  <c r="C1887" i="5"/>
  <c r="B2130" i="5"/>
  <c r="AB2130" i="5" s="1"/>
  <c r="C2208" i="5"/>
  <c r="V2208" i="5" s="1"/>
  <c r="H2208" i="5" s="1"/>
  <c r="C2144" i="5"/>
  <c r="C2080" i="5"/>
  <c r="C2016" i="5"/>
  <c r="C1864" i="5"/>
  <c r="B2066" i="5"/>
  <c r="AB2066" i="5" s="1"/>
  <c r="C2200" i="5"/>
  <c r="C2136" i="5"/>
  <c r="V2136" i="5" s="1"/>
  <c r="J2136" i="5" s="1"/>
  <c r="C2072" i="5"/>
  <c r="C2008" i="5"/>
  <c r="C1845" i="5"/>
  <c r="B2002" i="5"/>
  <c r="J2192" i="5"/>
  <c r="I1832" i="5"/>
  <c r="G1832" i="5"/>
  <c r="V2184" i="5"/>
  <c r="G2184" i="5" s="1"/>
  <c r="I2225" i="5"/>
  <c r="R1832" i="5"/>
  <c r="S1832" i="5"/>
  <c r="J2225" i="5"/>
  <c r="AB1832" i="5"/>
  <c r="F1832" i="5"/>
  <c r="R2225" i="5"/>
  <c r="G2301" i="5"/>
  <c r="H1832" i="5"/>
  <c r="V2198" i="5"/>
  <c r="G2198" i="5" s="1"/>
  <c r="V2284" i="5"/>
  <c r="G2284" i="5" s="1"/>
  <c r="V2292" i="5"/>
  <c r="G2292" i="5" s="1"/>
  <c r="V2252" i="5"/>
  <c r="G2252" i="5" s="1"/>
  <c r="V2244" i="5"/>
  <c r="G2244" i="5" s="1"/>
  <c r="V2142" i="5"/>
  <c r="G2142" i="5" s="1"/>
  <c r="V2204" i="5"/>
  <c r="G2204" i="5" s="1"/>
  <c r="V2180" i="5"/>
  <c r="G2180" i="5" s="1"/>
  <c r="V2156" i="5"/>
  <c r="G2156" i="5" s="1"/>
  <c r="V2140" i="5"/>
  <c r="G2140" i="5" s="1"/>
  <c r="C1998" i="5"/>
  <c r="C1990" i="5"/>
  <c r="C1982" i="5"/>
  <c r="C1974" i="5"/>
  <c r="C1966" i="5"/>
  <c r="C1958" i="5"/>
  <c r="C1950" i="5"/>
  <c r="C1942" i="5"/>
  <c r="C1934" i="5"/>
  <c r="C1926" i="5"/>
  <c r="C1918" i="5"/>
  <c r="C1910" i="5"/>
  <c r="C1902" i="5"/>
  <c r="C1894" i="5"/>
  <c r="C1886" i="5"/>
  <c r="C1878" i="5"/>
  <c r="C1870" i="5"/>
  <c r="C1862" i="5"/>
  <c r="C1854" i="5"/>
  <c r="C1846" i="5"/>
  <c r="C1838" i="5"/>
  <c r="C1830" i="5"/>
  <c r="B2300" i="5"/>
  <c r="V2300" i="5" s="1"/>
  <c r="B2296" i="5"/>
  <c r="B2292" i="5"/>
  <c r="B2288" i="5"/>
  <c r="B2284" i="5"/>
  <c r="B2280" i="5"/>
  <c r="V2280" i="5" s="1"/>
  <c r="B2276" i="5"/>
  <c r="B2272" i="5"/>
  <c r="B2268" i="5"/>
  <c r="B2264" i="5"/>
  <c r="B2260" i="5"/>
  <c r="V2260" i="5" s="1"/>
  <c r="B2256" i="5"/>
  <c r="B2252" i="5"/>
  <c r="B2248" i="5"/>
  <c r="B2244" i="5"/>
  <c r="B2240" i="5"/>
  <c r="B2236" i="5"/>
  <c r="B2232" i="5"/>
  <c r="B2228" i="5"/>
  <c r="B2224" i="5"/>
  <c r="B2220" i="5"/>
  <c r="B2216" i="5"/>
  <c r="B2212" i="5"/>
  <c r="B2208" i="5"/>
  <c r="B2204" i="5"/>
  <c r="B2200" i="5"/>
  <c r="B2196" i="5"/>
  <c r="V2196" i="5" s="1"/>
  <c r="B2192" i="5"/>
  <c r="B2188" i="5"/>
  <c r="B2184" i="5"/>
  <c r="B2180" i="5"/>
  <c r="B2176" i="5"/>
  <c r="B2172" i="5"/>
  <c r="B2168" i="5"/>
  <c r="B2163" i="5"/>
  <c r="B2155" i="5"/>
  <c r="B2147" i="5"/>
  <c r="B2139" i="5"/>
  <c r="B2131" i="5"/>
  <c r="B2123" i="5"/>
  <c r="B2115" i="5"/>
  <c r="B2107" i="5"/>
  <c r="B2099" i="5"/>
  <c r="B2091" i="5"/>
  <c r="B2083" i="5"/>
  <c r="B2075" i="5"/>
  <c r="B2067" i="5"/>
  <c r="B2059" i="5"/>
  <c r="B2051" i="5"/>
  <c r="B2043" i="5"/>
  <c r="B2035" i="5"/>
  <c r="B2027" i="5"/>
  <c r="B2019" i="5"/>
  <c r="B2011" i="5"/>
  <c r="B2003" i="5"/>
  <c r="B1995" i="5"/>
  <c r="B1984" i="5"/>
  <c r="B1952" i="5"/>
  <c r="B1920" i="5"/>
  <c r="B1888" i="5"/>
  <c r="B1856" i="5"/>
  <c r="C2004" i="5"/>
  <c r="C1996" i="5"/>
  <c r="C1988" i="5"/>
  <c r="C1980" i="5"/>
  <c r="C1972" i="5"/>
  <c r="C1964" i="5"/>
  <c r="C1956" i="5"/>
  <c r="C1948" i="5"/>
  <c r="C1940" i="5"/>
  <c r="C1932" i="5"/>
  <c r="C1924" i="5"/>
  <c r="C1916" i="5"/>
  <c r="C1908" i="5"/>
  <c r="C1900" i="5"/>
  <c r="C1892" i="5"/>
  <c r="C1884" i="5"/>
  <c r="C1876" i="5"/>
  <c r="C1868" i="5"/>
  <c r="C1860" i="5"/>
  <c r="C1852" i="5"/>
  <c r="C1844" i="5"/>
  <c r="C1836" i="5"/>
  <c r="C1828" i="5"/>
  <c r="B2299" i="5"/>
  <c r="B2295" i="5"/>
  <c r="B2291" i="5"/>
  <c r="B2287" i="5"/>
  <c r="V2287" i="5" s="1"/>
  <c r="B2283" i="5"/>
  <c r="B2279" i="5"/>
  <c r="V2279" i="5" s="1"/>
  <c r="B2275" i="5"/>
  <c r="B2271" i="5"/>
  <c r="B2267" i="5"/>
  <c r="B2263" i="5"/>
  <c r="B2259" i="5"/>
  <c r="B2255" i="5"/>
  <c r="B2251" i="5"/>
  <c r="B2247" i="5"/>
  <c r="B2243" i="5"/>
  <c r="B2239" i="5"/>
  <c r="B2235" i="5"/>
  <c r="B2231" i="5"/>
  <c r="B2227" i="5"/>
  <c r="B2223" i="5"/>
  <c r="B2219" i="5"/>
  <c r="B2215" i="5"/>
  <c r="B2211" i="5"/>
  <c r="B2207" i="5"/>
  <c r="B2203" i="5"/>
  <c r="B2199" i="5"/>
  <c r="B2195" i="5"/>
  <c r="B2191" i="5"/>
  <c r="B2187" i="5"/>
  <c r="B2183" i="5"/>
  <c r="B2179" i="5"/>
  <c r="B2175" i="5"/>
  <c r="B2171" i="5"/>
  <c r="B2167" i="5"/>
  <c r="B2161" i="5"/>
  <c r="B2153" i="5"/>
  <c r="B2145" i="5"/>
  <c r="B2137" i="5"/>
  <c r="B2129" i="5"/>
  <c r="B2121" i="5"/>
  <c r="B2113" i="5"/>
  <c r="B2105" i="5"/>
  <c r="B2097" i="5"/>
  <c r="B2089" i="5"/>
  <c r="B2081" i="5"/>
  <c r="B2073" i="5"/>
  <c r="B2065" i="5"/>
  <c r="B2057" i="5"/>
  <c r="B2049" i="5"/>
  <c r="B2041" i="5"/>
  <c r="B2033" i="5"/>
  <c r="B2025" i="5"/>
  <c r="B2017" i="5"/>
  <c r="B2009" i="5"/>
  <c r="B2001" i="5"/>
  <c r="B1993" i="5"/>
  <c r="B1976" i="5"/>
  <c r="B1944" i="5"/>
  <c r="B1912" i="5"/>
  <c r="B1880" i="5"/>
  <c r="B1848" i="5"/>
  <c r="C1995" i="5"/>
  <c r="C1987" i="5"/>
  <c r="C1979" i="5"/>
  <c r="C1971" i="5"/>
  <c r="C1963" i="5"/>
  <c r="C1955" i="5"/>
  <c r="C1947" i="5"/>
  <c r="C1939" i="5"/>
  <c r="C1931" i="5"/>
  <c r="C1923" i="5"/>
  <c r="C1915" i="5"/>
  <c r="C1907" i="5"/>
  <c r="C1899" i="5"/>
  <c r="C1891" i="5"/>
  <c r="C1883" i="5"/>
  <c r="C1875" i="5"/>
  <c r="C1867" i="5"/>
  <c r="C1859" i="5"/>
  <c r="C1851" i="5"/>
  <c r="C1843" i="5"/>
  <c r="C1835" i="5"/>
  <c r="C1827" i="5"/>
  <c r="B2160" i="5"/>
  <c r="B2152" i="5"/>
  <c r="B2144" i="5"/>
  <c r="B2136" i="5"/>
  <c r="B2128" i="5"/>
  <c r="B2120" i="5"/>
  <c r="B2112" i="5"/>
  <c r="B2104" i="5"/>
  <c r="B2096" i="5"/>
  <c r="B2088" i="5"/>
  <c r="B2080" i="5"/>
  <c r="B2072" i="5"/>
  <c r="B2064" i="5"/>
  <c r="B2056" i="5"/>
  <c r="B2048" i="5"/>
  <c r="B2040" i="5"/>
  <c r="B2032" i="5"/>
  <c r="B2024" i="5"/>
  <c r="B2016" i="5"/>
  <c r="B2008" i="5"/>
  <c r="B2000" i="5"/>
  <c r="B1992" i="5"/>
  <c r="B1972" i="5"/>
  <c r="B1940" i="5"/>
  <c r="B1908" i="5"/>
  <c r="B1876" i="5"/>
  <c r="B1844" i="5"/>
  <c r="C2002" i="5"/>
  <c r="C1994" i="5"/>
  <c r="C1986" i="5"/>
  <c r="C1978" i="5"/>
  <c r="C1970" i="5"/>
  <c r="C1962" i="5"/>
  <c r="C1954" i="5"/>
  <c r="C1946" i="5"/>
  <c r="C1938" i="5"/>
  <c r="C1930" i="5"/>
  <c r="C1922" i="5"/>
  <c r="C1914" i="5"/>
  <c r="C1906" i="5"/>
  <c r="C1898" i="5"/>
  <c r="C1890" i="5"/>
  <c r="C1882" i="5"/>
  <c r="C1874" i="5"/>
  <c r="C1866" i="5"/>
  <c r="C1858" i="5"/>
  <c r="C1850" i="5"/>
  <c r="C1842" i="5"/>
  <c r="C1834" i="5"/>
  <c r="C1826" i="5"/>
  <c r="B2302" i="5"/>
  <c r="V2302" i="5" s="1"/>
  <c r="G2302" i="5" s="1"/>
  <c r="B2298" i="5"/>
  <c r="B2294" i="5"/>
  <c r="V2294" i="5" s="1"/>
  <c r="B2290" i="5"/>
  <c r="B2286" i="5"/>
  <c r="B2282" i="5"/>
  <c r="B2278" i="5"/>
  <c r="B2274" i="5"/>
  <c r="B2270" i="5"/>
  <c r="B2266" i="5"/>
  <c r="B2262" i="5"/>
  <c r="B2258" i="5"/>
  <c r="B2254" i="5"/>
  <c r="B2250" i="5"/>
  <c r="B2246" i="5"/>
  <c r="B2242" i="5"/>
  <c r="B2238" i="5"/>
  <c r="B2234" i="5"/>
  <c r="B2230" i="5"/>
  <c r="B2226" i="5"/>
  <c r="B2222" i="5"/>
  <c r="B2218" i="5"/>
  <c r="B2214" i="5"/>
  <c r="B2210" i="5"/>
  <c r="B2206" i="5"/>
  <c r="B2202" i="5"/>
  <c r="B2198" i="5"/>
  <c r="B2194" i="5"/>
  <c r="B2190" i="5"/>
  <c r="B2186" i="5"/>
  <c r="B2182" i="5"/>
  <c r="V2182" i="5" s="1"/>
  <c r="B2178" i="5"/>
  <c r="B2174" i="5"/>
  <c r="B2170" i="5"/>
  <c r="B2166" i="5"/>
  <c r="B2159" i="5"/>
  <c r="B2151" i="5"/>
  <c r="B2143" i="5"/>
  <c r="B2135" i="5"/>
  <c r="B2127" i="5"/>
  <c r="B2119" i="5"/>
  <c r="B2111" i="5"/>
  <c r="B2103" i="5"/>
  <c r="B2095" i="5"/>
  <c r="B2087" i="5"/>
  <c r="B2079" i="5"/>
  <c r="B2071" i="5"/>
  <c r="B2063" i="5"/>
  <c r="B2055" i="5"/>
  <c r="B2047" i="5"/>
  <c r="B2039" i="5"/>
  <c r="B2031" i="5"/>
  <c r="B2023" i="5"/>
  <c r="B2015" i="5"/>
  <c r="B2007" i="5"/>
  <c r="B1999" i="5"/>
  <c r="B1991" i="5"/>
  <c r="B1968" i="5"/>
  <c r="B1936" i="5"/>
  <c r="B1904" i="5"/>
  <c r="B1872" i="5"/>
  <c r="B1840" i="5"/>
  <c r="C2001" i="5"/>
  <c r="C1993" i="5"/>
  <c r="C1985" i="5"/>
  <c r="C1977" i="5"/>
  <c r="C1969" i="5"/>
  <c r="C1961" i="5"/>
  <c r="C1953" i="5"/>
  <c r="C1945" i="5"/>
  <c r="C1937" i="5"/>
  <c r="C1929" i="5"/>
  <c r="C1921" i="5"/>
  <c r="C1913" i="5"/>
  <c r="C1905" i="5"/>
  <c r="C1897" i="5"/>
  <c r="C1889" i="5"/>
  <c r="C1881" i="5"/>
  <c r="C1873" i="5"/>
  <c r="C1865" i="5"/>
  <c r="C1857" i="5"/>
  <c r="C1849" i="5"/>
  <c r="C1841" i="5"/>
  <c r="C1833" i="5"/>
  <c r="C1825" i="5"/>
  <c r="B2158" i="5"/>
  <c r="B2150" i="5"/>
  <c r="B2142" i="5"/>
  <c r="B2134" i="5"/>
  <c r="B2126" i="5"/>
  <c r="B2118" i="5"/>
  <c r="B2110" i="5"/>
  <c r="B2102" i="5"/>
  <c r="B2094" i="5"/>
  <c r="B2086" i="5"/>
  <c r="B2078" i="5"/>
  <c r="B2070" i="5"/>
  <c r="B2062" i="5"/>
  <c r="B2054" i="5"/>
  <c r="B2046" i="5"/>
  <c r="B2038" i="5"/>
  <c r="B2030" i="5"/>
  <c r="B2022" i="5"/>
  <c r="B2014" i="5"/>
  <c r="B2006" i="5"/>
  <c r="B1998" i="5"/>
  <c r="B1990" i="5"/>
  <c r="B1964" i="5"/>
  <c r="B1932" i="5"/>
  <c r="B1900" i="5"/>
  <c r="B1868" i="5"/>
  <c r="B1836" i="5"/>
  <c r="B2301" i="5"/>
  <c r="B2297" i="5"/>
  <c r="B2293" i="5"/>
  <c r="V2293" i="5" s="1"/>
  <c r="B2289" i="5"/>
  <c r="B2285" i="5"/>
  <c r="V2285" i="5" s="1"/>
  <c r="B2281" i="5"/>
  <c r="B2277" i="5"/>
  <c r="B2273" i="5"/>
  <c r="B2269" i="5"/>
  <c r="B2265" i="5"/>
  <c r="B2261" i="5"/>
  <c r="B2257" i="5"/>
  <c r="B2253" i="5"/>
  <c r="B2249" i="5"/>
  <c r="B2245" i="5"/>
  <c r="B2241" i="5"/>
  <c r="B2237" i="5"/>
  <c r="B2233" i="5"/>
  <c r="B2229" i="5"/>
  <c r="B2225" i="5"/>
  <c r="B2221" i="5"/>
  <c r="B2217" i="5"/>
  <c r="B2213" i="5"/>
  <c r="B2209" i="5"/>
  <c r="B2205" i="5"/>
  <c r="B2201" i="5"/>
  <c r="B2197" i="5"/>
  <c r="B2193" i="5"/>
  <c r="B2189" i="5"/>
  <c r="B2185" i="5"/>
  <c r="B2181" i="5"/>
  <c r="B2177" i="5"/>
  <c r="B2173" i="5"/>
  <c r="B2169" i="5"/>
  <c r="B2165" i="5"/>
  <c r="B2157" i="5"/>
  <c r="B2149" i="5"/>
  <c r="B2141" i="5"/>
  <c r="B2133" i="5"/>
  <c r="B2125" i="5"/>
  <c r="B2117" i="5"/>
  <c r="B2109" i="5"/>
  <c r="B2101" i="5"/>
  <c r="B2093" i="5"/>
  <c r="B2085" i="5"/>
  <c r="B2077" i="5"/>
  <c r="B2069" i="5"/>
  <c r="B2061" i="5"/>
  <c r="B2053" i="5"/>
  <c r="B2045" i="5"/>
  <c r="B2037" i="5"/>
  <c r="B2029" i="5"/>
  <c r="B2021" i="5"/>
  <c r="B2013" i="5"/>
  <c r="B2005" i="5"/>
  <c r="B1997" i="5"/>
  <c r="B1988" i="5"/>
  <c r="B1960" i="5"/>
  <c r="B1928" i="5"/>
  <c r="B1896" i="5"/>
  <c r="B1864" i="5"/>
  <c r="B1822" i="5"/>
  <c r="B1825" i="5"/>
  <c r="B1829" i="5"/>
  <c r="B1833" i="5"/>
  <c r="B1837" i="5"/>
  <c r="B1841" i="5"/>
  <c r="B1845" i="5"/>
  <c r="B1849" i="5"/>
  <c r="B1853" i="5"/>
  <c r="B1857" i="5"/>
  <c r="B1861" i="5"/>
  <c r="B1865" i="5"/>
  <c r="B1869" i="5"/>
  <c r="B1873" i="5"/>
  <c r="B1877" i="5"/>
  <c r="B1881" i="5"/>
  <c r="B1885" i="5"/>
  <c r="B1889" i="5"/>
  <c r="B1893" i="5"/>
  <c r="B1897" i="5"/>
  <c r="B1901" i="5"/>
  <c r="B1905" i="5"/>
  <c r="B1909" i="5"/>
  <c r="B1913" i="5"/>
  <c r="B1917" i="5"/>
  <c r="B1921" i="5"/>
  <c r="B1925" i="5"/>
  <c r="B1929" i="5"/>
  <c r="B1933" i="5"/>
  <c r="B1937" i="5"/>
  <c r="B1941" i="5"/>
  <c r="B1945" i="5"/>
  <c r="B1949" i="5"/>
  <c r="B1953" i="5"/>
  <c r="B1957" i="5"/>
  <c r="B1961" i="5"/>
  <c r="B1965" i="5"/>
  <c r="B1969" i="5"/>
  <c r="B1973" i="5"/>
  <c r="B1977" i="5"/>
  <c r="B1981" i="5"/>
  <c r="B1985" i="5"/>
  <c r="B1989" i="5"/>
  <c r="B1826" i="5"/>
  <c r="B1830" i="5"/>
  <c r="B1834" i="5"/>
  <c r="B1838" i="5"/>
  <c r="B1842" i="5"/>
  <c r="B1846" i="5"/>
  <c r="B1850" i="5"/>
  <c r="B1854" i="5"/>
  <c r="B1858" i="5"/>
  <c r="B1862" i="5"/>
  <c r="B1866" i="5"/>
  <c r="B1870" i="5"/>
  <c r="B1874" i="5"/>
  <c r="B1878" i="5"/>
  <c r="B1882" i="5"/>
  <c r="B1886" i="5"/>
  <c r="B1890" i="5"/>
  <c r="B1894" i="5"/>
  <c r="B1898" i="5"/>
  <c r="B1902" i="5"/>
  <c r="B1906" i="5"/>
  <c r="B1910" i="5"/>
  <c r="B1914" i="5"/>
  <c r="B1918" i="5"/>
  <c r="B1922" i="5"/>
  <c r="B1926" i="5"/>
  <c r="B1930" i="5"/>
  <c r="B1934" i="5"/>
  <c r="B1938" i="5"/>
  <c r="B1942" i="5"/>
  <c r="B1946" i="5"/>
  <c r="B1950" i="5"/>
  <c r="B1954" i="5"/>
  <c r="B1958" i="5"/>
  <c r="B1962" i="5"/>
  <c r="B1966" i="5"/>
  <c r="B1970" i="5"/>
  <c r="B1974" i="5"/>
  <c r="B1978" i="5"/>
  <c r="B1982" i="5"/>
  <c r="B1986" i="5"/>
  <c r="B1827" i="5"/>
  <c r="B1831" i="5"/>
  <c r="B1835" i="5"/>
  <c r="B1839" i="5"/>
  <c r="B1843" i="5"/>
  <c r="B1847" i="5"/>
  <c r="B1851" i="5"/>
  <c r="B1855" i="5"/>
  <c r="B1859" i="5"/>
  <c r="B1863" i="5"/>
  <c r="B1867" i="5"/>
  <c r="B1871" i="5"/>
  <c r="B1875" i="5"/>
  <c r="B1879" i="5"/>
  <c r="B1883" i="5"/>
  <c r="B1887" i="5"/>
  <c r="B1891" i="5"/>
  <c r="B1895" i="5"/>
  <c r="B1899" i="5"/>
  <c r="B1903" i="5"/>
  <c r="B1907" i="5"/>
  <c r="B1911" i="5"/>
  <c r="B1915" i="5"/>
  <c r="B1919" i="5"/>
  <c r="B1923" i="5"/>
  <c r="B1927" i="5"/>
  <c r="B1931" i="5"/>
  <c r="B1935" i="5"/>
  <c r="B1939" i="5"/>
  <c r="B1943" i="5"/>
  <c r="B1947" i="5"/>
  <c r="B1951" i="5"/>
  <c r="B1955" i="5"/>
  <c r="B1959" i="5"/>
  <c r="B1963" i="5"/>
  <c r="B1967" i="5"/>
  <c r="B1971" i="5"/>
  <c r="B1975" i="5"/>
  <c r="B1979" i="5"/>
  <c r="B1983" i="5"/>
  <c r="B2164" i="5"/>
  <c r="B2156" i="5"/>
  <c r="B2148" i="5"/>
  <c r="B2140" i="5"/>
  <c r="B2132" i="5"/>
  <c r="V2132" i="5" s="1"/>
  <c r="B2124" i="5"/>
  <c r="B2116" i="5"/>
  <c r="B2108" i="5"/>
  <c r="B2100" i="5"/>
  <c r="B2092" i="5"/>
  <c r="B2084" i="5"/>
  <c r="B2076" i="5"/>
  <c r="B2068" i="5"/>
  <c r="B2060" i="5"/>
  <c r="B2052" i="5"/>
  <c r="B2044" i="5"/>
  <c r="B2036" i="5"/>
  <c r="B2028" i="5"/>
  <c r="B2020" i="5"/>
  <c r="B2012" i="5"/>
  <c r="B2004" i="5"/>
  <c r="B1996" i="5"/>
  <c r="B1987" i="5"/>
  <c r="B1956" i="5"/>
  <c r="B1924" i="5"/>
  <c r="B1892" i="5"/>
  <c r="B1860" i="5"/>
  <c r="B1828" i="5"/>
  <c r="C1824" i="5"/>
  <c r="B1824" i="5"/>
  <c r="C1822" i="5"/>
  <c r="B1823" i="5"/>
  <c r="C1823" i="5"/>
  <c r="B55" i="4"/>
  <c r="A38" i="6" s="1"/>
  <c r="B85" i="4"/>
  <c r="A60" i="6" s="1"/>
  <c r="B79" i="4"/>
  <c r="A57" i="6" s="1"/>
  <c r="D17" i="6"/>
  <c r="K68" i="6"/>
  <c r="C22" i="6"/>
  <c r="C27" i="6"/>
  <c r="C42" i="6"/>
  <c r="C37" i="6"/>
  <c r="D16" i="6"/>
  <c r="F26" i="6"/>
  <c r="B46" i="6"/>
  <c r="G46" i="6" s="1"/>
  <c r="B36" i="6"/>
  <c r="G36" i="6" s="1"/>
  <c r="G21" i="6"/>
  <c r="H21" i="6" s="1"/>
  <c r="D21" i="6" s="1"/>
  <c r="B31" i="6"/>
  <c r="G31" i="6" s="1"/>
  <c r="C16" i="6"/>
  <c r="B81" i="4"/>
  <c r="A58" i="6" s="1"/>
  <c r="B75" i="4"/>
  <c r="A54" i="6" s="1"/>
  <c r="B87" i="4"/>
  <c r="A62" i="6" s="1"/>
  <c r="B31" i="4"/>
  <c r="A18" i="6" s="1"/>
  <c r="B49" i="4"/>
  <c r="A33" i="6" s="1"/>
  <c r="B61" i="4"/>
  <c r="A43" i="6" s="1"/>
  <c r="B77" i="4"/>
  <c r="A55" i="6" s="1"/>
  <c r="B43" i="4"/>
  <c r="A28" i="6" s="1"/>
  <c r="B83" i="4"/>
  <c r="A59" i="6" s="1"/>
  <c r="B37" i="4"/>
  <c r="A23" i="6" s="1"/>
  <c r="B89" i="4"/>
  <c r="A63" i="6" s="1"/>
  <c r="B67" i="4"/>
  <c r="A48" i="6" s="1"/>
  <c r="F19" i="6"/>
  <c r="G14" i="6"/>
  <c r="H14" i="6" s="1"/>
  <c r="B19" i="6"/>
  <c r="B34" i="6" s="1"/>
  <c r="G34" i="6" s="1"/>
  <c r="C9" i="6"/>
  <c r="C845" i="5"/>
  <c r="C1677" i="5"/>
  <c r="C1741" i="5"/>
  <c r="C1805" i="5"/>
  <c r="C1733" i="5"/>
  <c r="C1685" i="5"/>
  <c r="C1749" i="5"/>
  <c r="C1813" i="5"/>
  <c r="C1797" i="5"/>
  <c r="C1693" i="5"/>
  <c r="C1757" i="5"/>
  <c r="C1821" i="5"/>
  <c r="C1701" i="5"/>
  <c r="C1765" i="5"/>
  <c r="C1709" i="5"/>
  <c r="C1773" i="5"/>
  <c r="C1717" i="5"/>
  <c r="C1781" i="5"/>
  <c r="C1725" i="5"/>
  <c r="C1789" i="5"/>
  <c r="C1669" i="5"/>
  <c r="C1621" i="5"/>
  <c r="C1581" i="5"/>
  <c r="C1533" i="5"/>
  <c r="C1477" i="5"/>
  <c r="C1324" i="5"/>
  <c r="C1164" i="5"/>
  <c r="C972" i="5"/>
  <c r="C1814" i="5"/>
  <c r="C1806" i="5"/>
  <c r="C1798" i="5"/>
  <c r="C1790" i="5"/>
  <c r="C1782" i="5"/>
  <c r="C1774" i="5"/>
  <c r="C1766" i="5"/>
  <c r="C1758" i="5"/>
  <c r="C1750" i="5"/>
  <c r="C1742" i="5"/>
  <c r="C1734" i="5"/>
  <c r="C1726" i="5"/>
  <c r="C1718" i="5"/>
  <c r="C1710" i="5"/>
  <c r="C1702" i="5"/>
  <c r="C1694" i="5"/>
  <c r="C1686" i="5"/>
  <c r="C1678" i="5"/>
  <c r="C1670" i="5"/>
  <c r="C1662" i="5"/>
  <c r="C1654" i="5"/>
  <c r="C1646" i="5"/>
  <c r="C1638" i="5"/>
  <c r="C1630" i="5"/>
  <c r="C1622" i="5"/>
  <c r="C1614" i="5"/>
  <c r="C1606" i="5"/>
  <c r="C1598" i="5"/>
  <c r="C1590" i="5"/>
  <c r="C1582" i="5"/>
  <c r="C1574" i="5"/>
  <c r="C1566" i="5"/>
  <c r="C1558" i="5"/>
  <c r="C1550" i="5"/>
  <c r="C1542" i="5"/>
  <c r="C1534" i="5"/>
  <c r="C1526" i="5"/>
  <c r="C1518" i="5"/>
  <c r="C1510" i="5"/>
  <c r="C1502" i="5"/>
  <c r="C1494" i="5"/>
  <c r="C1486" i="5"/>
  <c r="C1478" i="5"/>
  <c r="C1470" i="5"/>
  <c r="C1452" i="5"/>
  <c r="C1421" i="5"/>
  <c r="C1389" i="5"/>
  <c r="C1357" i="5"/>
  <c r="C1325" i="5"/>
  <c r="C1293" i="5"/>
  <c r="C1261" i="5"/>
  <c r="C1229" i="5"/>
  <c r="C1197" i="5"/>
  <c r="C1165" i="5"/>
  <c r="C1133" i="5"/>
  <c r="C1101" i="5"/>
  <c r="C1069" i="5"/>
  <c r="C1037" i="5"/>
  <c r="C1005" i="5"/>
  <c r="C973" i="5"/>
  <c r="C941" i="5"/>
  <c r="C909" i="5"/>
  <c r="C877" i="5"/>
  <c r="C338" i="5"/>
  <c r="C466" i="5"/>
  <c r="C594" i="5"/>
  <c r="C722" i="5"/>
  <c r="C826" i="5"/>
  <c r="C837" i="5"/>
  <c r="C846" i="5"/>
  <c r="C854" i="5"/>
  <c r="C862" i="5"/>
  <c r="C870" i="5"/>
  <c r="C878" i="5"/>
  <c r="C886" i="5"/>
  <c r="C894" i="5"/>
  <c r="C902" i="5"/>
  <c r="C910" i="5"/>
  <c r="C918" i="5"/>
  <c r="C926" i="5"/>
  <c r="C934" i="5"/>
  <c r="C942" i="5"/>
  <c r="C950" i="5"/>
  <c r="C958" i="5"/>
  <c r="C966" i="5"/>
  <c r="C974" i="5"/>
  <c r="C982" i="5"/>
  <c r="C990" i="5"/>
  <c r="C998" i="5"/>
  <c r="C1006" i="5"/>
  <c r="C1014" i="5"/>
  <c r="C1022" i="5"/>
  <c r="C1030" i="5"/>
  <c r="C1038" i="5"/>
  <c r="C1046" i="5"/>
  <c r="C1054" i="5"/>
  <c r="C1062" i="5"/>
  <c r="C1070" i="5"/>
  <c r="C1078" i="5"/>
  <c r="C1086" i="5"/>
  <c r="C1094" i="5"/>
  <c r="C1102" i="5"/>
  <c r="C1110" i="5"/>
  <c r="C1118" i="5"/>
  <c r="C1126" i="5"/>
  <c r="C1134" i="5"/>
  <c r="C1142" i="5"/>
  <c r="C1150" i="5"/>
  <c r="C1158" i="5"/>
  <c r="C1166" i="5"/>
  <c r="C1174" i="5"/>
  <c r="C1182" i="5"/>
  <c r="C1190" i="5"/>
  <c r="C1198" i="5"/>
  <c r="C1206" i="5"/>
  <c r="C1214" i="5"/>
  <c r="C1222" i="5"/>
  <c r="C1230" i="5"/>
  <c r="C1238" i="5"/>
  <c r="C1246" i="5"/>
  <c r="C1254" i="5"/>
  <c r="C1262" i="5"/>
  <c r="C1270" i="5"/>
  <c r="C1278" i="5"/>
  <c r="C1286" i="5"/>
  <c r="C1294" i="5"/>
  <c r="C1302" i="5"/>
  <c r="C1310" i="5"/>
  <c r="C1318" i="5"/>
  <c r="C1326" i="5"/>
  <c r="C1334" i="5"/>
  <c r="C1342" i="5"/>
  <c r="C1350" i="5"/>
  <c r="C1358" i="5"/>
  <c r="C1366" i="5"/>
  <c r="C1374" i="5"/>
  <c r="C1382" i="5"/>
  <c r="C1390" i="5"/>
  <c r="C1398" i="5"/>
  <c r="C1406" i="5"/>
  <c r="C1414" i="5"/>
  <c r="C1422" i="5"/>
  <c r="C1430" i="5"/>
  <c r="C1438" i="5"/>
  <c r="C1446" i="5"/>
  <c r="C1454" i="5"/>
  <c r="C1462" i="5"/>
  <c r="C265" i="5"/>
  <c r="C345" i="5"/>
  <c r="C473" i="5"/>
  <c r="C601" i="5"/>
  <c r="C729" i="5"/>
  <c r="C829" i="5"/>
  <c r="C838" i="5"/>
  <c r="C847" i="5"/>
  <c r="C855" i="5"/>
  <c r="C863" i="5"/>
  <c r="C871" i="5"/>
  <c r="C879" i="5"/>
  <c r="C887" i="5"/>
  <c r="C895" i="5"/>
  <c r="C903" i="5"/>
  <c r="C911" i="5"/>
  <c r="C919" i="5"/>
  <c r="C927" i="5"/>
  <c r="C935" i="5"/>
  <c r="C943" i="5"/>
  <c r="C951" i="5"/>
  <c r="C959" i="5"/>
  <c r="C967" i="5"/>
  <c r="C975" i="5"/>
  <c r="C983" i="5"/>
  <c r="C991" i="5"/>
  <c r="C999" i="5"/>
  <c r="C1007" i="5"/>
  <c r="C1015" i="5"/>
  <c r="C1023" i="5"/>
  <c r="C1031" i="5"/>
  <c r="C1039" i="5"/>
  <c r="C1047" i="5"/>
  <c r="C1055" i="5"/>
  <c r="C1063" i="5"/>
  <c r="C1071" i="5"/>
  <c r="C1079" i="5"/>
  <c r="C1087" i="5"/>
  <c r="C1095" i="5"/>
  <c r="C1103" i="5"/>
  <c r="C1111" i="5"/>
  <c r="C1119" i="5"/>
  <c r="C1127" i="5"/>
  <c r="C1135" i="5"/>
  <c r="C1143" i="5"/>
  <c r="C1151" i="5"/>
  <c r="C1159" i="5"/>
  <c r="C1167" i="5"/>
  <c r="C1175" i="5"/>
  <c r="C1183" i="5"/>
  <c r="C1191" i="5"/>
  <c r="C1199" i="5"/>
  <c r="C1207" i="5"/>
  <c r="C1215" i="5"/>
  <c r="C1223" i="5"/>
  <c r="C1231" i="5"/>
  <c r="C1239" i="5"/>
  <c r="C1247" i="5"/>
  <c r="C1255" i="5"/>
  <c r="C1263" i="5"/>
  <c r="C1271" i="5"/>
  <c r="C1279" i="5"/>
  <c r="C1287" i="5"/>
  <c r="C1295" i="5"/>
  <c r="C1303" i="5"/>
  <c r="C1311" i="5"/>
  <c r="C1319" i="5"/>
  <c r="C1327" i="5"/>
  <c r="C1335" i="5"/>
  <c r="C1343" i="5"/>
  <c r="C1351" i="5"/>
  <c r="C1359" i="5"/>
  <c r="C1367" i="5"/>
  <c r="C1375" i="5"/>
  <c r="C1383" i="5"/>
  <c r="C1391" i="5"/>
  <c r="C1399" i="5"/>
  <c r="C1407" i="5"/>
  <c r="C1415" i="5"/>
  <c r="C1423" i="5"/>
  <c r="C1431" i="5"/>
  <c r="C1439" i="5"/>
  <c r="C1447" i="5"/>
  <c r="C1455" i="5"/>
  <c r="C1463" i="5"/>
  <c r="C370" i="5"/>
  <c r="C498" i="5"/>
  <c r="C626" i="5"/>
  <c r="C754" i="5"/>
  <c r="C830" i="5"/>
  <c r="C840" i="5"/>
  <c r="C848" i="5"/>
  <c r="C856" i="5"/>
  <c r="C864" i="5"/>
  <c r="C872" i="5"/>
  <c r="C880" i="5"/>
  <c r="C888" i="5"/>
  <c r="C896" i="5"/>
  <c r="C904" i="5"/>
  <c r="C912" i="5"/>
  <c r="C920" i="5"/>
  <c r="C928" i="5"/>
  <c r="C936" i="5"/>
  <c r="C944" i="5"/>
  <c r="C952" i="5"/>
  <c r="C960" i="5"/>
  <c r="C968" i="5"/>
  <c r="C976" i="5"/>
  <c r="C984" i="5"/>
  <c r="C992" i="5"/>
  <c r="C1000" i="5"/>
  <c r="C1008" i="5"/>
  <c r="C1016" i="5"/>
  <c r="C1024" i="5"/>
  <c r="C1032" i="5"/>
  <c r="C1040" i="5"/>
  <c r="C1048" i="5"/>
  <c r="C1056" i="5"/>
  <c r="C1064" i="5"/>
  <c r="C1072" i="5"/>
  <c r="C1080" i="5"/>
  <c r="C1088" i="5"/>
  <c r="C1096" i="5"/>
  <c r="C1104" i="5"/>
  <c r="C1112" i="5"/>
  <c r="C1120" i="5"/>
  <c r="C1128" i="5"/>
  <c r="C1136" i="5"/>
  <c r="C1144" i="5"/>
  <c r="C1152" i="5"/>
  <c r="C1160" i="5"/>
  <c r="C1168" i="5"/>
  <c r="C1176" i="5"/>
  <c r="C1184" i="5"/>
  <c r="C1192" i="5"/>
  <c r="C1200" i="5"/>
  <c r="C1208" i="5"/>
  <c r="C1216" i="5"/>
  <c r="C1224" i="5"/>
  <c r="C1232" i="5"/>
  <c r="C1240" i="5"/>
  <c r="C1248" i="5"/>
  <c r="C1256" i="5"/>
  <c r="C1264" i="5"/>
  <c r="C1272" i="5"/>
  <c r="C1280" i="5"/>
  <c r="C1288" i="5"/>
  <c r="C1296" i="5"/>
  <c r="C1304" i="5"/>
  <c r="C1312" i="5"/>
  <c r="C1320" i="5"/>
  <c r="C1328" i="5"/>
  <c r="C1336" i="5"/>
  <c r="C1344" i="5"/>
  <c r="C1352" i="5"/>
  <c r="C1360" i="5"/>
  <c r="C1368" i="5"/>
  <c r="C1376" i="5"/>
  <c r="C1384" i="5"/>
  <c r="C1392" i="5"/>
  <c r="C1400" i="5"/>
  <c r="C1408" i="5"/>
  <c r="C1416" i="5"/>
  <c r="C1424" i="5"/>
  <c r="C1432" i="5"/>
  <c r="C1440" i="5"/>
  <c r="C1448" i="5"/>
  <c r="C1456" i="5"/>
  <c r="C1464" i="5"/>
  <c r="C377" i="5"/>
  <c r="C505" i="5"/>
  <c r="C633" i="5"/>
  <c r="C761" i="5"/>
  <c r="C832" i="5"/>
  <c r="C841" i="5"/>
  <c r="C849" i="5"/>
  <c r="C857" i="5"/>
  <c r="C865" i="5"/>
  <c r="C873" i="5"/>
  <c r="C881" i="5"/>
  <c r="C889" i="5"/>
  <c r="C897" i="5"/>
  <c r="C905" i="5"/>
  <c r="C913" i="5"/>
  <c r="C921" i="5"/>
  <c r="C929" i="5"/>
  <c r="C937" i="5"/>
  <c r="C945" i="5"/>
  <c r="C953" i="5"/>
  <c r="C961" i="5"/>
  <c r="C969" i="5"/>
  <c r="C977" i="5"/>
  <c r="C985" i="5"/>
  <c r="C993" i="5"/>
  <c r="C1001" i="5"/>
  <c r="C1009" i="5"/>
  <c r="C1017" i="5"/>
  <c r="C1025" i="5"/>
  <c r="C1033" i="5"/>
  <c r="C1041" i="5"/>
  <c r="C1049" i="5"/>
  <c r="C1057" i="5"/>
  <c r="C1065" i="5"/>
  <c r="C1073" i="5"/>
  <c r="C1081" i="5"/>
  <c r="C1089" i="5"/>
  <c r="C1097" i="5"/>
  <c r="C1105" i="5"/>
  <c r="C1113" i="5"/>
  <c r="C1121" i="5"/>
  <c r="C1129" i="5"/>
  <c r="C1137" i="5"/>
  <c r="C1145" i="5"/>
  <c r="C1153" i="5"/>
  <c r="C1161" i="5"/>
  <c r="C1169" i="5"/>
  <c r="C1177" i="5"/>
  <c r="C1185" i="5"/>
  <c r="C1193" i="5"/>
  <c r="C1201" i="5"/>
  <c r="C1209" i="5"/>
  <c r="C1217" i="5"/>
  <c r="C1225" i="5"/>
  <c r="C1233" i="5"/>
  <c r="C1241" i="5"/>
  <c r="C1249" i="5"/>
  <c r="C1257" i="5"/>
  <c r="C1265" i="5"/>
  <c r="C1273" i="5"/>
  <c r="C1281" i="5"/>
  <c r="C1289" i="5"/>
  <c r="C1297" i="5"/>
  <c r="C1305" i="5"/>
  <c r="C1313" i="5"/>
  <c r="C1321" i="5"/>
  <c r="C1329" i="5"/>
  <c r="C1337" i="5"/>
  <c r="C1345" i="5"/>
  <c r="C1353" i="5"/>
  <c r="C1361" i="5"/>
  <c r="C1369" i="5"/>
  <c r="C1377" i="5"/>
  <c r="C1385" i="5"/>
  <c r="C1393" i="5"/>
  <c r="C1401" i="5"/>
  <c r="C1409" i="5"/>
  <c r="C1417" i="5"/>
  <c r="C1425" i="5"/>
  <c r="C1433" i="5"/>
  <c r="C1441" i="5"/>
  <c r="C402" i="5"/>
  <c r="C530" i="5"/>
  <c r="C658" i="5"/>
  <c r="C786" i="5"/>
  <c r="C833" i="5"/>
  <c r="C842" i="5"/>
  <c r="C850" i="5"/>
  <c r="C858" i="5"/>
  <c r="C866" i="5"/>
  <c r="C874" i="5"/>
  <c r="C882" i="5"/>
  <c r="C890" i="5"/>
  <c r="C898" i="5"/>
  <c r="C906" i="5"/>
  <c r="C914" i="5"/>
  <c r="C922" i="5"/>
  <c r="C930" i="5"/>
  <c r="C938" i="5"/>
  <c r="C946" i="5"/>
  <c r="C954" i="5"/>
  <c r="C962" i="5"/>
  <c r="C970" i="5"/>
  <c r="C978" i="5"/>
  <c r="C986" i="5"/>
  <c r="C994" i="5"/>
  <c r="C1002" i="5"/>
  <c r="C1010" i="5"/>
  <c r="C1018" i="5"/>
  <c r="C1026" i="5"/>
  <c r="C1034" i="5"/>
  <c r="C1042" i="5"/>
  <c r="C1050" i="5"/>
  <c r="C1058" i="5"/>
  <c r="C1066" i="5"/>
  <c r="C1074" i="5"/>
  <c r="C1082" i="5"/>
  <c r="C1090" i="5"/>
  <c r="C1098" i="5"/>
  <c r="C1106" i="5"/>
  <c r="C1114" i="5"/>
  <c r="C1122" i="5"/>
  <c r="C1130" i="5"/>
  <c r="C1138" i="5"/>
  <c r="C1146" i="5"/>
  <c r="C1154" i="5"/>
  <c r="C1162" i="5"/>
  <c r="C1170" i="5"/>
  <c r="C1178" i="5"/>
  <c r="C1186" i="5"/>
  <c r="C1194" i="5"/>
  <c r="C1202" i="5"/>
  <c r="C1210" i="5"/>
  <c r="C1218" i="5"/>
  <c r="C1226" i="5"/>
  <c r="C1234" i="5"/>
  <c r="C1242" i="5"/>
  <c r="C1250" i="5"/>
  <c r="C1258" i="5"/>
  <c r="C1266" i="5"/>
  <c r="C1274" i="5"/>
  <c r="C1282" i="5"/>
  <c r="C1290" i="5"/>
  <c r="C1298" i="5"/>
  <c r="C1306" i="5"/>
  <c r="C1314" i="5"/>
  <c r="C1322" i="5"/>
  <c r="C1330" i="5"/>
  <c r="C1338" i="5"/>
  <c r="C1346" i="5"/>
  <c r="C1354" i="5"/>
  <c r="C1362" i="5"/>
  <c r="C1370" i="5"/>
  <c r="C1378" i="5"/>
  <c r="C1386" i="5"/>
  <c r="C1394" i="5"/>
  <c r="C1402" i="5"/>
  <c r="C1410" i="5"/>
  <c r="C1418" i="5"/>
  <c r="C1426" i="5"/>
  <c r="C1434" i="5"/>
  <c r="C1442" i="5"/>
  <c r="C1450" i="5"/>
  <c r="C1458" i="5"/>
  <c r="C1466" i="5"/>
  <c r="C409" i="5"/>
  <c r="C537" i="5"/>
  <c r="C665" i="5"/>
  <c r="C793" i="5"/>
  <c r="C834" i="5"/>
  <c r="C843" i="5"/>
  <c r="C851" i="5"/>
  <c r="C859" i="5"/>
  <c r="C867" i="5"/>
  <c r="C875" i="5"/>
  <c r="C883" i="5"/>
  <c r="C891" i="5"/>
  <c r="C899" i="5"/>
  <c r="C907" i="5"/>
  <c r="C915" i="5"/>
  <c r="C923" i="5"/>
  <c r="C931" i="5"/>
  <c r="C939" i="5"/>
  <c r="C947" i="5"/>
  <c r="C955" i="5"/>
  <c r="C963" i="5"/>
  <c r="C971" i="5"/>
  <c r="C979" i="5"/>
  <c r="C987" i="5"/>
  <c r="C995" i="5"/>
  <c r="C1003" i="5"/>
  <c r="C1011" i="5"/>
  <c r="C1019" i="5"/>
  <c r="C1027" i="5"/>
  <c r="C1035" i="5"/>
  <c r="C1043" i="5"/>
  <c r="C1051" i="5"/>
  <c r="C1059" i="5"/>
  <c r="C1067" i="5"/>
  <c r="C1075" i="5"/>
  <c r="C1083" i="5"/>
  <c r="C1091" i="5"/>
  <c r="C1099" i="5"/>
  <c r="C1107" i="5"/>
  <c r="C1115" i="5"/>
  <c r="C1123" i="5"/>
  <c r="C1131" i="5"/>
  <c r="C1139" i="5"/>
  <c r="C1147" i="5"/>
  <c r="C1155" i="5"/>
  <c r="C1163" i="5"/>
  <c r="C1171" i="5"/>
  <c r="C1179" i="5"/>
  <c r="C1187" i="5"/>
  <c r="C1195" i="5"/>
  <c r="C1203" i="5"/>
  <c r="C1211" i="5"/>
  <c r="C1219" i="5"/>
  <c r="C1227" i="5"/>
  <c r="C1235" i="5"/>
  <c r="C1243" i="5"/>
  <c r="C1251" i="5"/>
  <c r="C1259" i="5"/>
  <c r="C1267" i="5"/>
  <c r="C1275" i="5"/>
  <c r="C1283" i="5"/>
  <c r="C1291" i="5"/>
  <c r="C1299" i="5"/>
  <c r="C1307" i="5"/>
  <c r="C1315" i="5"/>
  <c r="C1323" i="5"/>
  <c r="C1331" i="5"/>
  <c r="C1339" i="5"/>
  <c r="C1347" i="5"/>
  <c r="C1355" i="5"/>
  <c r="C1363" i="5"/>
  <c r="C1371" i="5"/>
  <c r="C1379" i="5"/>
  <c r="C1387" i="5"/>
  <c r="C1395" i="5"/>
  <c r="C1403" i="5"/>
  <c r="C1411" i="5"/>
  <c r="C1419" i="5"/>
  <c r="C1427" i="5"/>
  <c r="C1435" i="5"/>
  <c r="C1443" i="5"/>
  <c r="C1451" i="5"/>
  <c r="C1459" i="5"/>
  <c r="C1467" i="5"/>
  <c r="C302" i="5"/>
  <c r="C441" i="5"/>
  <c r="C569" i="5"/>
  <c r="C697" i="5"/>
  <c r="C825" i="5"/>
  <c r="C836" i="5"/>
  <c r="C1820" i="5"/>
  <c r="C1812" i="5"/>
  <c r="C1804" i="5"/>
  <c r="C1796" i="5"/>
  <c r="C1788" i="5"/>
  <c r="C1780" i="5"/>
  <c r="C1772" i="5"/>
  <c r="C1764" i="5"/>
  <c r="C1756" i="5"/>
  <c r="C1748" i="5"/>
  <c r="C1740" i="5"/>
  <c r="C1732" i="5"/>
  <c r="C1724" i="5"/>
  <c r="C1716" i="5"/>
  <c r="C1708" i="5"/>
  <c r="C1700" i="5"/>
  <c r="C1692" i="5"/>
  <c r="C1684" i="5"/>
  <c r="C1676" i="5"/>
  <c r="C1668" i="5"/>
  <c r="C1660" i="5"/>
  <c r="C1652" i="5"/>
  <c r="C1644" i="5"/>
  <c r="C1636" i="5"/>
  <c r="C1628" i="5"/>
  <c r="C1620" i="5"/>
  <c r="C1612" i="5"/>
  <c r="C1604" i="5"/>
  <c r="C1596" i="5"/>
  <c r="C1588" i="5"/>
  <c r="C1580" i="5"/>
  <c r="C1572" i="5"/>
  <c r="C1564" i="5"/>
  <c r="C1556" i="5"/>
  <c r="C1548" i="5"/>
  <c r="C1540" i="5"/>
  <c r="C1532" i="5"/>
  <c r="C1524" i="5"/>
  <c r="C1516" i="5"/>
  <c r="C1508" i="5"/>
  <c r="C1500" i="5"/>
  <c r="C1492" i="5"/>
  <c r="C1484" i="5"/>
  <c r="C1476" i="5"/>
  <c r="C1468" i="5"/>
  <c r="C1445" i="5"/>
  <c r="C1413" i="5"/>
  <c r="C1381" i="5"/>
  <c r="C1349" i="5"/>
  <c r="C1317" i="5"/>
  <c r="C1285" i="5"/>
  <c r="C1253" i="5"/>
  <c r="C1221" i="5"/>
  <c r="C1189" i="5"/>
  <c r="C1157" i="5"/>
  <c r="C1125" i="5"/>
  <c r="C1093" i="5"/>
  <c r="C1061" i="5"/>
  <c r="C1029" i="5"/>
  <c r="C997" i="5"/>
  <c r="C965" i="5"/>
  <c r="C933" i="5"/>
  <c r="C901" i="5"/>
  <c r="C869" i="5"/>
  <c r="C835" i="5"/>
  <c r="C1637" i="5"/>
  <c r="C1589" i="5"/>
  <c r="C1549" i="5"/>
  <c r="C1509" i="5"/>
  <c r="C1449" i="5"/>
  <c r="C1260" i="5"/>
  <c r="C1068" i="5"/>
  <c r="C876" i="5"/>
  <c r="C1819" i="5"/>
  <c r="C1811" i="5"/>
  <c r="C1803" i="5"/>
  <c r="C1795" i="5"/>
  <c r="C1787" i="5"/>
  <c r="C1779" i="5"/>
  <c r="C1771" i="5"/>
  <c r="C1763" i="5"/>
  <c r="C1755" i="5"/>
  <c r="C1747" i="5"/>
  <c r="C1739" i="5"/>
  <c r="C1731" i="5"/>
  <c r="C1723" i="5"/>
  <c r="C1715" i="5"/>
  <c r="C1707" i="5"/>
  <c r="C1699" i="5"/>
  <c r="C1691" i="5"/>
  <c r="C1683" i="5"/>
  <c r="C1675" i="5"/>
  <c r="C1667" i="5"/>
  <c r="C1659" i="5"/>
  <c r="C1651" i="5"/>
  <c r="C1643" i="5"/>
  <c r="C1635" i="5"/>
  <c r="C1627" i="5"/>
  <c r="C1619" i="5"/>
  <c r="C1611" i="5"/>
  <c r="C1603" i="5"/>
  <c r="C1595" i="5"/>
  <c r="C1587" i="5"/>
  <c r="C1579" i="5"/>
  <c r="C1571" i="5"/>
  <c r="C1563" i="5"/>
  <c r="C1555" i="5"/>
  <c r="C1547" i="5"/>
  <c r="C1539" i="5"/>
  <c r="C1531" i="5"/>
  <c r="C1523" i="5"/>
  <c r="C1515" i="5"/>
  <c r="C1507" i="5"/>
  <c r="C1499" i="5"/>
  <c r="C1491" i="5"/>
  <c r="C1483" i="5"/>
  <c r="C1475" i="5"/>
  <c r="C1465" i="5"/>
  <c r="C1444" i="5"/>
  <c r="C1412" i="5"/>
  <c r="C1380" i="5"/>
  <c r="C1348" i="5"/>
  <c r="C1316" i="5"/>
  <c r="C1284" i="5"/>
  <c r="C1252" i="5"/>
  <c r="C1220" i="5"/>
  <c r="C1188" i="5"/>
  <c r="C1156" i="5"/>
  <c r="C1124" i="5"/>
  <c r="C1092" i="5"/>
  <c r="C1060" i="5"/>
  <c r="C1028" i="5"/>
  <c r="C996" i="5"/>
  <c r="C964" i="5"/>
  <c r="C932" i="5"/>
  <c r="C900" i="5"/>
  <c r="C868" i="5"/>
  <c r="C818" i="5"/>
  <c r="C1661" i="5"/>
  <c r="C1613" i="5"/>
  <c r="C1573" i="5"/>
  <c r="C1525" i="5"/>
  <c r="C1485" i="5"/>
  <c r="C1356" i="5"/>
  <c r="C1196" i="5"/>
  <c r="C1004" i="5"/>
  <c r="C1818" i="5"/>
  <c r="C1810" i="5"/>
  <c r="C1802" i="5"/>
  <c r="C1794" i="5"/>
  <c r="C1786" i="5"/>
  <c r="C1778" i="5"/>
  <c r="C1770" i="5"/>
  <c r="C1762" i="5"/>
  <c r="C1754" i="5"/>
  <c r="C1746" i="5"/>
  <c r="C1738" i="5"/>
  <c r="C1730" i="5"/>
  <c r="C1722" i="5"/>
  <c r="C1714" i="5"/>
  <c r="C1706" i="5"/>
  <c r="C1698" i="5"/>
  <c r="C1690" i="5"/>
  <c r="C1682" i="5"/>
  <c r="C1674" i="5"/>
  <c r="C1666" i="5"/>
  <c r="C1658" i="5"/>
  <c r="C1650" i="5"/>
  <c r="C1642" i="5"/>
  <c r="C1634" i="5"/>
  <c r="C1626" i="5"/>
  <c r="C1618" i="5"/>
  <c r="C1610" i="5"/>
  <c r="C1602" i="5"/>
  <c r="C1594" i="5"/>
  <c r="C1586" i="5"/>
  <c r="C1578" i="5"/>
  <c r="C1570" i="5"/>
  <c r="C1562" i="5"/>
  <c r="C1554" i="5"/>
  <c r="C1546" i="5"/>
  <c r="C1538" i="5"/>
  <c r="C1530" i="5"/>
  <c r="C1522" i="5"/>
  <c r="C1514" i="5"/>
  <c r="C1506" i="5"/>
  <c r="C1498" i="5"/>
  <c r="C1490" i="5"/>
  <c r="C1482" i="5"/>
  <c r="C1474" i="5"/>
  <c r="C1461" i="5"/>
  <c r="C1437" i="5"/>
  <c r="C1405" i="5"/>
  <c r="C1373" i="5"/>
  <c r="C1341" i="5"/>
  <c r="C1309" i="5"/>
  <c r="C1277" i="5"/>
  <c r="C1245" i="5"/>
  <c r="C1213" i="5"/>
  <c r="C1181" i="5"/>
  <c r="C1149" i="5"/>
  <c r="C1117" i="5"/>
  <c r="C1085" i="5"/>
  <c r="C1053" i="5"/>
  <c r="C1021" i="5"/>
  <c r="C989" i="5"/>
  <c r="C957" i="5"/>
  <c r="C925" i="5"/>
  <c r="C893" i="5"/>
  <c r="C861" i="5"/>
  <c r="C690" i="5"/>
  <c r="C1653" i="5"/>
  <c r="C1597" i="5"/>
  <c r="C1541" i="5"/>
  <c r="C1493" i="5"/>
  <c r="C1388" i="5"/>
  <c r="C1132" i="5"/>
  <c r="C844" i="5"/>
  <c r="C1817" i="5"/>
  <c r="C1809" i="5"/>
  <c r="C1801" i="5"/>
  <c r="C1793" i="5"/>
  <c r="C1785" i="5"/>
  <c r="C1777" i="5"/>
  <c r="C1769" i="5"/>
  <c r="C1761" i="5"/>
  <c r="C1753" i="5"/>
  <c r="C1745" i="5"/>
  <c r="C1737" i="5"/>
  <c r="C1729" i="5"/>
  <c r="C1721" i="5"/>
  <c r="C1713" i="5"/>
  <c r="C1705" i="5"/>
  <c r="C1697" i="5"/>
  <c r="C1689" i="5"/>
  <c r="C1681" i="5"/>
  <c r="C1673" i="5"/>
  <c r="C1665" i="5"/>
  <c r="C1657" i="5"/>
  <c r="C1649" i="5"/>
  <c r="C1641" i="5"/>
  <c r="C1633" i="5"/>
  <c r="C1625" i="5"/>
  <c r="C1617" i="5"/>
  <c r="C1609" i="5"/>
  <c r="C1601" i="5"/>
  <c r="C1593" i="5"/>
  <c r="C1585" i="5"/>
  <c r="C1577" i="5"/>
  <c r="C1569" i="5"/>
  <c r="C1561" i="5"/>
  <c r="C1553" i="5"/>
  <c r="C1545" i="5"/>
  <c r="C1537" i="5"/>
  <c r="C1529" i="5"/>
  <c r="C1521" i="5"/>
  <c r="C1513" i="5"/>
  <c r="C1505" i="5"/>
  <c r="C1497" i="5"/>
  <c r="C1489" i="5"/>
  <c r="C1481" i="5"/>
  <c r="C1473" i="5"/>
  <c r="C1460" i="5"/>
  <c r="C1436" i="5"/>
  <c r="C1404" i="5"/>
  <c r="C1372" i="5"/>
  <c r="C1340" i="5"/>
  <c r="C1308" i="5"/>
  <c r="C1276" i="5"/>
  <c r="C1244" i="5"/>
  <c r="C1212" i="5"/>
  <c r="C1180" i="5"/>
  <c r="C1148" i="5"/>
  <c r="C1116" i="5"/>
  <c r="C1084" i="5"/>
  <c r="C1052" i="5"/>
  <c r="C1020" i="5"/>
  <c r="C988" i="5"/>
  <c r="C956" i="5"/>
  <c r="C924" i="5"/>
  <c r="C892" i="5"/>
  <c r="C860" i="5"/>
  <c r="C562" i="5"/>
  <c r="C1629" i="5"/>
  <c r="C1565" i="5"/>
  <c r="C1517" i="5"/>
  <c r="C1469" i="5"/>
  <c r="C1292" i="5"/>
  <c r="C1100" i="5"/>
  <c r="C908" i="5"/>
  <c r="C1816" i="5"/>
  <c r="C1808" i="5"/>
  <c r="C1800" i="5"/>
  <c r="C1792" i="5"/>
  <c r="C1784" i="5"/>
  <c r="C1776" i="5"/>
  <c r="C1768" i="5"/>
  <c r="C1760" i="5"/>
  <c r="C1752" i="5"/>
  <c r="C1744" i="5"/>
  <c r="C1736" i="5"/>
  <c r="C1728" i="5"/>
  <c r="C1720" i="5"/>
  <c r="C1712" i="5"/>
  <c r="C1704" i="5"/>
  <c r="C1696" i="5"/>
  <c r="C1688" i="5"/>
  <c r="C1680" i="5"/>
  <c r="C1672" i="5"/>
  <c r="C1664" i="5"/>
  <c r="C1656" i="5"/>
  <c r="C1648" i="5"/>
  <c r="C1640" i="5"/>
  <c r="C1632" i="5"/>
  <c r="C1624" i="5"/>
  <c r="C1616" i="5"/>
  <c r="C1608" i="5"/>
  <c r="C1600" i="5"/>
  <c r="C1592" i="5"/>
  <c r="C1584" i="5"/>
  <c r="C1576" i="5"/>
  <c r="C1568" i="5"/>
  <c r="C1560" i="5"/>
  <c r="C1552" i="5"/>
  <c r="C1544" i="5"/>
  <c r="C1536" i="5"/>
  <c r="C1528" i="5"/>
  <c r="C1520" i="5"/>
  <c r="C1512" i="5"/>
  <c r="C1504" i="5"/>
  <c r="C1496" i="5"/>
  <c r="C1488" i="5"/>
  <c r="C1480" i="5"/>
  <c r="C1472" i="5"/>
  <c r="C1457" i="5"/>
  <c r="C1429" i="5"/>
  <c r="C1397" i="5"/>
  <c r="C1365" i="5"/>
  <c r="C1333" i="5"/>
  <c r="C1301" i="5"/>
  <c r="C1269" i="5"/>
  <c r="C1237" i="5"/>
  <c r="C1205" i="5"/>
  <c r="C1173" i="5"/>
  <c r="C1141" i="5"/>
  <c r="C1109" i="5"/>
  <c r="C1077" i="5"/>
  <c r="C1045" i="5"/>
  <c r="C1013" i="5"/>
  <c r="C981" i="5"/>
  <c r="C949" i="5"/>
  <c r="C917" i="5"/>
  <c r="C885" i="5"/>
  <c r="C853" i="5"/>
  <c r="C434" i="5"/>
  <c r="C1645" i="5"/>
  <c r="C1605" i="5"/>
  <c r="C1557" i="5"/>
  <c r="C1501" i="5"/>
  <c r="C1420" i="5"/>
  <c r="C1228" i="5"/>
  <c r="C1036" i="5"/>
  <c r="C940" i="5"/>
  <c r="C1815" i="5"/>
  <c r="C1807" i="5"/>
  <c r="C1799" i="5"/>
  <c r="C1791" i="5"/>
  <c r="C1783" i="5"/>
  <c r="C1775" i="5"/>
  <c r="C1767" i="5"/>
  <c r="C1759" i="5"/>
  <c r="C1751" i="5"/>
  <c r="C1743" i="5"/>
  <c r="C1735" i="5"/>
  <c r="C1727" i="5"/>
  <c r="C1719" i="5"/>
  <c r="C1711" i="5"/>
  <c r="C1703" i="5"/>
  <c r="C1695" i="5"/>
  <c r="C1687" i="5"/>
  <c r="C1679" i="5"/>
  <c r="C1671" i="5"/>
  <c r="C1663" i="5"/>
  <c r="C1655" i="5"/>
  <c r="C1647" i="5"/>
  <c r="C1639" i="5"/>
  <c r="C1631" i="5"/>
  <c r="C1623" i="5"/>
  <c r="C1615" i="5"/>
  <c r="C1607" i="5"/>
  <c r="C1599" i="5"/>
  <c r="C1591" i="5"/>
  <c r="C1583" i="5"/>
  <c r="C1575" i="5"/>
  <c r="C1567" i="5"/>
  <c r="C1559" i="5"/>
  <c r="C1551" i="5"/>
  <c r="C1543" i="5"/>
  <c r="C1535" i="5"/>
  <c r="C1527" i="5"/>
  <c r="C1519" i="5"/>
  <c r="C1511" i="5"/>
  <c r="C1503" i="5"/>
  <c r="C1495" i="5"/>
  <c r="C1487" i="5"/>
  <c r="C1479" i="5"/>
  <c r="C1471" i="5"/>
  <c r="C1453" i="5"/>
  <c r="C1428" i="5"/>
  <c r="C1396" i="5"/>
  <c r="C1364" i="5"/>
  <c r="C1332" i="5"/>
  <c r="C1300" i="5"/>
  <c r="C1268" i="5"/>
  <c r="C1236" i="5"/>
  <c r="C1204" i="5"/>
  <c r="C1172" i="5"/>
  <c r="C1140" i="5"/>
  <c r="C1108" i="5"/>
  <c r="C1076" i="5"/>
  <c r="C1044" i="5"/>
  <c r="C1012" i="5"/>
  <c r="C980" i="5"/>
  <c r="C948" i="5"/>
  <c r="C916" i="5"/>
  <c r="C884" i="5"/>
  <c r="C852" i="5"/>
  <c r="C291" i="5"/>
  <c r="B1329" i="5"/>
  <c r="C21" i="5"/>
  <c r="C71" i="5"/>
  <c r="C186" i="5"/>
  <c r="C254" i="5"/>
  <c r="C292" i="5"/>
  <c r="C306" i="5"/>
  <c r="C318" i="5"/>
  <c r="C331" i="5"/>
  <c r="C339" i="5"/>
  <c r="C347" i="5"/>
  <c r="C355" i="5"/>
  <c r="C363" i="5"/>
  <c r="C371" i="5"/>
  <c r="C379" i="5"/>
  <c r="C387" i="5"/>
  <c r="C395" i="5"/>
  <c r="C403" i="5"/>
  <c r="C411" i="5"/>
  <c r="C419" i="5"/>
  <c r="C427" i="5"/>
  <c r="C435" i="5"/>
  <c r="C443" i="5"/>
  <c r="C451" i="5"/>
  <c r="C459" i="5"/>
  <c r="C467" i="5"/>
  <c r="C475" i="5"/>
  <c r="C483" i="5"/>
  <c r="C491" i="5"/>
  <c r="C499" i="5"/>
  <c r="C507" i="5"/>
  <c r="C515" i="5"/>
  <c r="C523" i="5"/>
  <c r="C531" i="5"/>
  <c r="C539" i="5"/>
  <c r="C547" i="5"/>
  <c r="C555" i="5"/>
  <c r="C563" i="5"/>
  <c r="C571" i="5"/>
  <c r="C579" i="5"/>
  <c r="C587" i="5"/>
  <c r="C595" i="5"/>
  <c r="C603" i="5"/>
  <c r="C611" i="5"/>
  <c r="C619" i="5"/>
  <c r="C627" i="5"/>
  <c r="C635" i="5"/>
  <c r="C643" i="5"/>
  <c r="C651" i="5"/>
  <c r="C659" i="5"/>
  <c r="C667" i="5"/>
  <c r="C675" i="5"/>
  <c r="C683" i="5"/>
  <c r="C691" i="5"/>
  <c r="C699" i="5"/>
  <c r="C707" i="5"/>
  <c r="C715" i="5"/>
  <c r="C723" i="5"/>
  <c r="C731" i="5"/>
  <c r="C739" i="5"/>
  <c r="C747" i="5"/>
  <c r="C755" i="5"/>
  <c r="C763" i="5"/>
  <c r="C771" i="5"/>
  <c r="C779" i="5"/>
  <c r="C787" i="5"/>
  <c r="C795" i="5"/>
  <c r="C803" i="5"/>
  <c r="C811" i="5"/>
  <c r="C819" i="5"/>
  <c r="C122" i="5"/>
  <c r="C158" i="5"/>
  <c r="C187" i="5"/>
  <c r="C213" i="5"/>
  <c r="C237" i="5"/>
  <c r="C282" i="5"/>
  <c r="C294" i="5"/>
  <c r="C307" i="5"/>
  <c r="C320" i="5"/>
  <c r="C332" i="5"/>
  <c r="C340" i="5"/>
  <c r="C348" i="5"/>
  <c r="C356" i="5"/>
  <c r="C364" i="5"/>
  <c r="C372" i="5"/>
  <c r="C380" i="5"/>
  <c r="C388" i="5"/>
  <c r="C396" i="5"/>
  <c r="C404" i="5"/>
  <c r="C412" i="5"/>
  <c r="C420" i="5"/>
  <c r="C428" i="5"/>
  <c r="C436" i="5"/>
  <c r="C444" i="5"/>
  <c r="C452" i="5"/>
  <c r="C460" i="5"/>
  <c r="C468" i="5"/>
  <c r="C476" i="5"/>
  <c r="C484" i="5"/>
  <c r="C492" i="5"/>
  <c r="C500" i="5"/>
  <c r="C508" i="5"/>
  <c r="C516" i="5"/>
  <c r="C524" i="5"/>
  <c r="C532" i="5"/>
  <c r="C540" i="5"/>
  <c r="C548" i="5"/>
  <c r="C556" i="5"/>
  <c r="C564" i="5"/>
  <c r="C572" i="5"/>
  <c r="C580" i="5"/>
  <c r="C588" i="5"/>
  <c r="C596" i="5"/>
  <c r="C604" i="5"/>
  <c r="C612" i="5"/>
  <c r="C620" i="5"/>
  <c r="C628" i="5"/>
  <c r="C636" i="5"/>
  <c r="C644" i="5"/>
  <c r="C652" i="5"/>
  <c r="C660" i="5"/>
  <c r="C668" i="5"/>
  <c r="C676" i="5"/>
  <c r="C684" i="5"/>
  <c r="C692" i="5"/>
  <c r="C700" i="5"/>
  <c r="C708" i="5"/>
  <c r="C716" i="5"/>
  <c r="C724" i="5"/>
  <c r="C732" i="5"/>
  <c r="C740" i="5"/>
  <c r="C748" i="5"/>
  <c r="C756" i="5"/>
  <c r="C764" i="5"/>
  <c r="C772" i="5"/>
  <c r="C780" i="5"/>
  <c r="C788" i="5"/>
  <c r="C796" i="5"/>
  <c r="C804" i="5"/>
  <c r="C812" i="5"/>
  <c r="C820" i="5"/>
  <c r="C283" i="5"/>
  <c r="C296" i="5"/>
  <c r="C308" i="5"/>
  <c r="C322" i="5"/>
  <c r="C333" i="5"/>
  <c r="C341" i="5"/>
  <c r="C349" i="5"/>
  <c r="C357" i="5"/>
  <c r="C365" i="5"/>
  <c r="C373" i="5"/>
  <c r="C381" i="5"/>
  <c r="C389" i="5"/>
  <c r="C397" i="5"/>
  <c r="C405" i="5"/>
  <c r="C413" i="5"/>
  <c r="C421" i="5"/>
  <c r="C429" i="5"/>
  <c r="C437" i="5"/>
  <c r="C445" i="5"/>
  <c r="V445" i="5" s="1"/>
  <c r="C453" i="5"/>
  <c r="C461" i="5"/>
  <c r="V461" i="5" s="1"/>
  <c r="C469" i="5"/>
  <c r="C477" i="5"/>
  <c r="C485" i="5"/>
  <c r="C493" i="5"/>
  <c r="C501" i="5"/>
  <c r="C509" i="5"/>
  <c r="C517" i="5"/>
  <c r="C525" i="5"/>
  <c r="V525" i="5" s="1"/>
  <c r="C533" i="5"/>
  <c r="C541" i="5"/>
  <c r="C549" i="5"/>
  <c r="C557" i="5"/>
  <c r="C565" i="5"/>
  <c r="C573" i="5"/>
  <c r="C581" i="5"/>
  <c r="C589" i="5"/>
  <c r="C597" i="5"/>
  <c r="C605" i="5"/>
  <c r="C613" i="5"/>
  <c r="C621" i="5"/>
  <c r="C629" i="5"/>
  <c r="C637" i="5"/>
  <c r="C645" i="5"/>
  <c r="C653" i="5"/>
  <c r="C661" i="5"/>
  <c r="C669" i="5"/>
  <c r="C677" i="5"/>
  <c r="C685" i="5"/>
  <c r="C693" i="5"/>
  <c r="C701" i="5"/>
  <c r="C709" i="5"/>
  <c r="C717" i="5"/>
  <c r="C725" i="5"/>
  <c r="C733" i="5"/>
  <c r="C741" i="5"/>
  <c r="C749" i="5"/>
  <c r="C757" i="5"/>
  <c r="C765" i="5"/>
  <c r="C773" i="5"/>
  <c r="C781" i="5"/>
  <c r="C789" i="5"/>
  <c r="C797" i="5"/>
  <c r="C805" i="5"/>
  <c r="C813" i="5"/>
  <c r="C821" i="5"/>
  <c r="C221" i="5"/>
  <c r="C239" i="5"/>
  <c r="C261" i="5"/>
  <c r="C280" i="5"/>
  <c r="C284" i="5"/>
  <c r="C298" i="5"/>
  <c r="C310" i="5"/>
  <c r="C323" i="5"/>
  <c r="C334" i="5"/>
  <c r="C342" i="5"/>
  <c r="C350" i="5"/>
  <c r="C358" i="5"/>
  <c r="C366" i="5"/>
  <c r="C374" i="5"/>
  <c r="C382" i="5"/>
  <c r="C390" i="5"/>
  <c r="C398" i="5"/>
  <c r="C406" i="5"/>
  <c r="C414" i="5"/>
  <c r="C422" i="5"/>
  <c r="C430" i="5"/>
  <c r="C438" i="5"/>
  <c r="C446" i="5"/>
  <c r="C454" i="5"/>
  <c r="C462" i="5"/>
  <c r="C470" i="5"/>
  <c r="C478" i="5"/>
  <c r="C486" i="5"/>
  <c r="C494" i="5"/>
  <c r="C502" i="5"/>
  <c r="C510" i="5"/>
  <c r="C518" i="5"/>
  <c r="C526" i="5"/>
  <c r="C534" i="5"/>
  <c r="C542" i="5"/>
  <c r="C550" i="5"/>
  <c r="C558" i="5"/>
  <c r="C566" i="5"/>
  <c r="C574" i="5"/>
  <c r="C582" i="5"/>
  <c r="C590" i="5"/>
  <c r="C598" i="5"/>
  <c r="C606" i="5"/>
  <c r="C614" i="5"/>
  <c r="C622" i="5"/>
  <c r="C630" i="5"/>
  <c r="C638" i="5"/>
  <c r="C646" i="5"/>
  <c r="C654" i="5"/>
  <c r="C662" i="5"/>
  <c r="C670" i="5"/>
  <c r="C678" i="5"/>
  <c r="C686" i="5"/>
  <c r="C694" i="5"/>
  <c r="C702" i="5"/>
  <c r="C710" i="5"/>
  <c r="C718" i="5"/>
  <c r="C726" i="5"/>
  <c r="C734" i="5"/>
  <c r="C742" i="5"/>
  <c r="C750" i="5"/>
  <c r="C758" i="5"/>
  <c r="C766" i="5"/>
  <c r="C774" i="5"/>
  <c r="C782" i="5"/>
  <c r="C790" i="5"/>
  <c r="C798" i="5"/>
  <c r="C806" i="5"/>
  <c r="C814" i="5"/>
  <c r="C822" i="5"/>
  <c r="C96" i="5"/>
  <c r="C196" i="5"/>
  <c r="C222" i="5"/>
  <c r="C245" i="5"/>
  <c r="C262" i="5"/>
  <c r="C286" i="5"/>
  <c r="C299" i="5"/>
  <c r="C312" i="5"/>
  <c r="C324" i="5"/>
  <c r="C335" i="5"/>
  <c r="C343" i="5"/>
  <c r="C351" i="5"/>
  <c r="C359" i="5"/>
  <c r="C367" i="5"/>
  <c r="C375" i="5"/>
  <c r="C383" i="5"/>
  <c r="C391" i="5"/>
  <c r="C399" i="5"/>
  <c r="C407" i="5"/>
  <c r="C415" i="5"/>
  <c r="C423" i="5"/>
  <c r="C431" i="5"/>
  <c r="C439" i="5"/>
  <c r="C447" i="5"/>
  <c r="C455" i="5"/>
  <c r="C463" i="5"/>
  <c r="C471" i="5"/>
  <c r="C479" i="5"/>
  <c r="C487" i="5"/>
  <c r="C495" i="5"/>
  <c r="C503" i="5"/>
  <c r="C511" i="5"/>
  <c r="C519" i="5"/>
  <c r="C527" i="5"/>
  <c r="C535" i="5"/>
  <c r="C543" i="5"/>
  <c r="C551" i="5"/>
  <c r="C559" i="5"/>
  <c r="C567" i="5"/>
  <c r="C575" i="5"/>
  <c r="C583" i="5"/>
  <c r="C591" i="5"/>
  <c r="C599" i="5"/>
  <c r="C607" i="5"/>
  <c r="C615" i="5"/>
  <c r="C623" i="5"/>
  <c r="C631" i="5"/>
  <c r="C639" i="5"/>
  <c r="C647" i="5"/>
  <c r="C655" i="5"/>
  <c r="C663" i="5"/>
  <c r="C671" i="5"/>
  <c r="C679" i="5"/>
  <c r="C687" i="5"/>
  <c r="C695" i="5"/>
  <c r="C703" i="5"/>
  <c r="C711" i="5"/>
  <c r="C719" i="5"/>
  <c r="C727" i="5"/>
  <c r="C735" i="5"/>
  <c r="C743" i="5"/>
  <c r="C751" i="5"/>
  <c r="C759" i="5"/>
  <c r="C767" i="5"/>
  <c r="C775" i="5"/>
  <c r="C783" i="5"/>
  <c r="C791" i="5"/>
  <c r="C799" i="5"/>
  <c r="C807" i="5"/>
  <c r="C815" i="5"/>
  <c r="C823" i="5"/>
  <c r="C140" i="5"/>
  <c r="C223" i="5"/>
  <c r="C288" i="5"/>
  <c r="C300" i="5"/>
  <c r="C314" i="5"/>
  <c r="C326" i="5"/>
  <c r="C336" i="5"/>
  <c r="C344" i="5"/>
  <c r="C352" i="5"/>
  <c r="C360" i="5"/>
  <c r="C368" i="5"/>
  <c r="C376" i="5"/>
  <c r="C384" i="5"/>
  <c r="C392" i="5"/>
  <c r="C400" i="5"/>
  <c r="C408" i="5"/>
  <c r="C416" i="5"/>
  <c r="C424" i="5"/>
  <c r="C432" i="5"/>
  <c r="C440" i="5"/>
  <c r="C448" i="5"/>
  <c r="C456" i="5"/>
  <c r="C464" i="5"/>
  <c r="C472" i="5"/>
  <c r="C480" i="5"/>
  <c r="C488" i="5"/>
  <c r="C496" i="5"/>
  <c r="C504" i="5"/>
  <c r="C512" i="5"/>
  <c r="C520" i="5"/>
  <c r="C528" i="5"/>
  <c r="C536" i="5"/>
  <c r="C544" i="5"/>
  <c r="C552" i="5"/>
  <c r="C560" i="5"/>
  <c r="C568" i="5"/>
  <c r="C576" i="5"/>
  <c r="C584" i="5"/>
  <c r="C592" i="5"/>
  <c r="C600" i="5"/>
  <c r="C608" i="5"/>
  <c r="C616" i="5"/>
  <c r="C624" i="5"/>
  <c r="C632" i="5"/>
  <c r="C640" i="5"/>
  <c r="C648" i="5"/>
  <c r="C656" i="5"/>
  <c r="C664" i="5"/>
  <c r="C672" i="5"/>
  <c r="C680" i="5"/>
  <c r="C688" i="5"/>
  <c r="C696" i="5"/>
  <c r="C704" i="5"/>
  <c r="C712" i="5"/>
  <c r="C720" i="5"/>
  <c r="C728" i="5"/>
  <c r="C736" i="5"/>
  <c r="C744" i="5"/>
  <c r="C752" i="5"/>
  <c r="C760" i="5"/>
  <c r="C768" i="5"/>
  <c r="C776" i="5"/>
  <c r="C784" i="5"/>
  <c r="C792" i="5"/>
  <c r="C800" i="5"/>
  <c r="C808" i="5"/>
  <c r="C816" i="5"/>
  <c r="C824" i="5"/>
  <c r="C111" i="5"/>
  <c r="C149" i="5"/>
  <c r="C184" i="5"/>
  <c r="C205" i="5"/>
  <c r="C839" i="5"/>
  <c r="C831" i="5"/>
  <c r="C817" i="5"/>
  <c r="C785" i="5"/>
  <c r="C753" i="5"/>
  <c r="C721" i="5"/>
  <c r="C689" i="5"/>
  <c r="C657" i="5"/>
  <c r="C625" i="5"/>
  <c r="C593" i="5"/>
  <c r="C561" i="5"/>
  <c r="C529" i="5"/>
  <c r="C497" i="5"/>
  <c r="C465" i="5"/>
  <c r="C433" i="5"/>
  <c r="C401" i="5"/>
  <c r="C369" i="5"/>
  <c r="C337" i="5"/>
  <c r="C290" i="5"/>
  <c r="C810" i="5"/>
  <c r="C778" i="5"/>
  <c r="C746" i="5"/>
  <c r="C714" i="5"/>
  <c r="C682" i="5"/>
  <c r="C650" i="5"/>
  <c r="C618" i="5"/>
  <c r="C586" i="5"/>
  <c r="C554" i="5"/>
  <c r="C522" i="5"/>
  <c r="C490" i="5"/>
  <c r="C458" i="5"/>
  <c r="C426" i="5"/>
  <c r="C394" i="5"/>
  <c r="C362" i="5"/>
  <c r="C330" i="5"/>
  <c r="C204" i="5"/>
  <c r="C809" i="5"/>
  <c r="C777" i="5"/>
  <c r="C745" i="5"/>
  <c r="C713" i="5"/>
  <c r="C681" i="5"/>
  <c r="C649" i="5"/>
  <c r="C617" i="5"/>
  <c r="C585" i="5"/>
  <c r="C553" i="5"/>
  <c r="C521" i="5"/>
  <c r="C489" i="5"/>
  <c r="C457" i="5"/>
  <c r="C425" i="5"/>
  <c r="C393" i="5"/>
  <c r="C361" i="5"/>
  <c r="C328" i="5"/>
  <c r="C828" i="5"/>
  <c r="C802" i="5"/>
  <c r="C770" i="5"/>
  <c r="C738" i="5"/>
  <c r="C706" i="5"/>
  <c r="C674" i="5"/>
  <c r="C642" i="5"/>
  <c r="C610" i="5"/>
  <c r="C578" i="5"/>
  <c r="C546" i="5"/>
  <c r="C514" i="5"/>
  <c r="C482" i="5"/>
  <c r="C450" i="5"/>
  <c r="C418" i="5"/>
  <c r="C386" i="5"/>
  <c r="C354" i="5"/>
  <c r="C316" i="5"/>
  <c r="C827" i="5"/>
  <c r="C801" i="5"/>
  <c r="C769" i="5"/>
  <c r="C737" i="5"/>
  <c r="C705" i="5"/>
  <c r="C673" i="5"/>
  <c r="C641" i="5"/>
  <c r="C609" i="5"/>
  <c r="C577" i="5"/>
  <c r="C545" i="5"/>
  <c r="C513" i="5"/>
  <c r="C481" i="5"/>
  <c r="C449" i="5"/>
  <c r="C417" i="5"/>
  <c r="C385" i="5"/>
  <c r="C353" i="5"/>
  <c r="C315" i="5"/>
  <c r="C794" i="5"/>
  <c r="C762" i="5"/>
  <c r="C730" i="5"/>
  <c r="C698" i="5"/>
  <c r="C666" i="5"/>
  <c r="C634" i="5"/>
  <c r="C602" i="5"/>
  <c r="C570" i="5"/>
  <c r="C538" i="5"/>
  <c r="C506" i="5"/>
  <c r="C474" i="5"/>
  <c r="C442" i="5"/>
  <c r="C410" i="5"/>
  <c r="C378" i="5"/>
  <c r="C346" i="5"/>
  <c r="C304" i="5"/>
  <c r="D37" i="4"/>
  <c r="D61" i="4"/>
  <c r="D43" i="4"/>
  <c r="D49" i="4"/>
  <c r="D31" i="4"/>
  <c r="A14" i="6"/>
  <c r="B32" i="4"/>
  <c r="A19" i="6" s="1"/>
  <c r="C150" i="5"/>
  <c r="C141" i="5"/>
  <c r="C132" i="5"/>
  <c r="C75" i="5"/>
  <c r="C62" i="5"/>
  <c r="C48" i="5"/>
  <c r="C37" i="5"/>
  <c r="B1796" i="5"/>
  <c r="B1764" i="5"/>
  <c r="B1732" i="5"/>
  <c r="B1698" i="5"/>
  <c r="B1651" i="5"/>
  <c r="B1598" i="5"/>
  <c r="B1534" i="5"/>
  <c r="B1437" i="5"/>
  <c r="B1792" i="5"/>
  <c r="B1760" i="5"/>
  <c r="B1728" i="5"/>
  <c r="B1693" i="5"/>
  <c r="B1650" i="5"/>
  <c r="B1590" i="5"/>
  <c r="B1522" i="5"/>
  <c r="B1436" i="5"/>
  <c r="B1820" i="5"/>
  <c r="B1788" i="5"/>
  <c r="B1756" i="5"/>
  <c r="B1724" i="5"/>
  <c r="B1683" i="5"/>
  <c r="B1639" i="5"/>
  <c r="B1582" i="5"/>
  <c r="B1508" i="5"/>
  <c r="B1413" i="5"/>
  <c r="C329" i="5"/>
  <c r="C321" i="5"/>
  <c r="C313" i="5"/>
  <c r="C305" i="5"/>
  <c r="C297" i="5"/>
  <c r="C289" i="5"/>
  <c r="C211" i="5"/>
  <c r="C202" i="5"/>
  <c r="C192" i="5"/>
  <c r="C138" i="5"/>
  <c r="C95" i="5"/>
  <c r="C83" i="5"/>
  <c r="C70" i="5"/>
  <c r="C56" i="5"/>
  <c r="C45" i="5"/>
  <c r="C19" i="5"/>
  <c r="B1816" i="5"/>
  <c r="B1784" i="5"/>
  <c r="B1752" i="5"/>
  <c r="B1719" i="5"/>
  <c r="B1682" i="5"/>
  <c r="B1638" i="5"/>
  <c r="B1574" i="5"/>
  <c r="B1505" i="5"/>
  <c r="B1396" i="5"/>
  <c r="C210" i="5"/>
  <c r="C200" i="5"/>
  <c r="C191" i="5"/>
  <c r="C164" i="5"/>
  <c r="C136" i="5"/>
  <c r="C127" i="5"/>
  <c r="C118" i="5"/>
  <c r="C107" i="5"/>
  <c r="C69" i="5"/>
  <c r="C30" i="5"/>
  <c r="B1812" i="5"/>
  <c r="B1780" i="5"/>
  <c r="B1748" i="5"/>
  <c r="B1715" i="5"/>
  <c r="B1677" i="5"/>
  <c r="B1630" i="5"/>
  <c r="B1566" i="5"/>
  <c r="B1490" i="5"/>
  <c r="B1364" i="5"/>
  <c r="C327" i="5"/>
  <c r="C319" i="5"/>
  <c r="C311" i="5"/>
  <c r="C303" i="5"/>
  <c r="C295" i="5"/>
  <c r="C287" i="5"/>
  <c r="C274" i="5"/>
  <c r="C250" i="5"/>
  <c r="C218" i="5"/>
  <c r="C208" i="5"/>
  <c r="C199" i="5"/>
  <c r="C190" i="5"/>
  <c r="C181" i="5"/>
  <c r="C163" i="5"/>
  <c r="C135" i="5"/>
  <c r="C126" i="5"/>
  <c r="C117" i="5"/>
  <c r="C104" i="5"/>
  <c r="B1808" i="5"/>
  <c r="B1776" i="5"/>
  <c r="B1744" i="5"/>
  <c r="B1714" i="5"/>
  <c r="B1667" i="5"/>
  <c r="B1622" i="5"/>
  <c r="B1558" i="5"/>
  <c r="B1473" i="5"/>
  <c r="B1311" i="5"/>
  <c r="C233" i="5"/>
  <c r="C225" i="5"/>
  <c r="C216" i="5"/>
  <c r="C207" i="5"/>
  <c r="C180" i="5"/>
  <c r="C152" i="5"/>
  <c r="C115" i="5"/>
  <c r="C103" i="5"/>
  <c r="C91" i="5"/>
  <c r="C78" i="5"/>
  <c r="C64" i="5"/>
  <c r="B1804" i="5"/>
  <c r="B1772" i="5"/>
  <c r="B1740" i="5"/>
  <c r="B1709" i="5"/>
  <c r="B1666" i="5"/>
  <c r="B1614" i="5"/>
  <c r="B1550" i="5"/>
  <c r="B1471" i="5"/>
  <c r="B1304" i="5"/>
  <c r="C325" i="5"/>
  <c r="C317" i="5"/>
  <c r="C309" i="5"/>
  <c r="C301" i="5"/>
  <c r="C293" i="5"/>
  <c r="C285" i="5"/>
  <c r="C276" i="5"/>
  <c r="C272" i="5"/>
  <c r="C264" i="5"/>
  <c r="C248" i="5"/>
  <c r="C224" i="5"/>
  <c r="C215" i="5"/>
  <c r="C77" i="5"/>
  <c r="C63" i="5"/>
  <c r="C51" i="5"/>
  <c r="B1800" i="5"/>
  <c r="B1768" i="5"/>
  <c r="B1736" i="5"/>
  <c r="B1699" i="5"/>
  <c r="B1661" i="5"/>
  <c r="B1606" i="5"/>
  <c r="B1542" i="5"/>
  <c r="B1454" i="5"/>
  <c r="B1198" i="5"/>
  <c r="G64" i="6"/>
  <c r="H64" i="6" s="1"/>
  <c r="C92" i="5"/>
  <c r="C84" i="5"/>
  <c r="B1723" i="5"/>
  <c r="B1718" i="5"/>
  <c r="B1703" i="5"/>
  <c r="B1687" i="5"/>
  <c r="B1671" i="5"/>
  <c r="B1655" i="5"/>
  <c r="B1503" i="5"/>
  <c r="B1486" i="5"/>
  <c r="B1469" i="5"/>
  <c r="B1452" i="5"/>
  <c r="B1412" i="5"/>
  <c r="B1388" i="5"/>
  <c r="B1356" i="5"/>
  <c r="B1286" i="5"/>
  <c r="C7" i="5"/>
  <c r="C5" i="5"/>
  <c r="B1819" i="5"/>
  <c r="B1815" i="5"/>
  <c r="B1811" i="5"/>
  <c r="B1807" i="5"/>
  <c r="B1803" i="5"/>
  <c r="V1803" i="5" s="1"/>
  <c r="B1799" i="5"/>
  <c r="B1795" i="5"/>
  <c r="B1791" i="5"/>
  <c r="B1787" i="5"/>
  <c r="B1783" i="5"/>
  <c r="B1779" i="5"/>
  <c r="B1775" i="5"/>
  <c r="B1771" i="5"/>
  <c r="B1767" i="5"/>
  <c r="B1763" i="5"/>
  <c r="B1759" i="5"/>
  <c r="B1755" i="5"/>
  <c r="B1751" i="5"/>
  <c r="B1747" i="5"/>
  <c r="B1743" i="5"/>
  <c r="B1739" i="5"/>
  <c r="V1739" i="5" s="1"/>
  <c r="B1735" i="5"/>
  <c r="B1731" i="5"/>
  <c r="B1727" i="5"/>
  <c r="B1722" i="5"/>
  <c r="B1713" i="5"/>
  <c r="B1702" i="5"/>
  <c r="B1697" i="5"/>
  <c r="B1686" i="5"/>
  <c r="B1681" i="5"/>
  <c r="B1670" i="5"/>
  <c r="B1665" i="5"/>
  <c r="B1654" i="5"/>
  <c r="B1649" i="5"/>
  <c r="B1643" i="5"/>
  <c r="B1518" i="5"/>
  <c r="B1501" i="5"/>
  <c r="B1484" i="5"/>
  <c r="B1467" i="5"/>
  <c r="V1467" i="5" s="1"/>
  <c r="B1450" i="5"/>
  <c r="B1429" i="5"/>
  <c r="B1140" i="5"/>
  <c r="C106" i="5"/>
  <c r="C98" i="5"/>
  <c r="B1726" i="5"/>
  <c r="B1717" i="5"/>
  <c r="B1707" i="5"/>
  <c r="B1691" i="5"/>
  <c r="B1675" i="5"/>
  <c r="B1659" i="5"/>
  <c r="B1642" i="5"/>
  <c r="B1516" i="5"/>
  <c r="B1499" i="5"/>
  <c r="V1499" i="5" s="1"/>
  <c r="B1482" i="5"/>
  <c r="B1448" i="5"/>
  <c r="B1428" i="5"/>
  <c r="B1405" i="5"/>
  <c r="B1380" i="5"/>
  <c r="B1345" i="5"/>
  <c r="B1260" i="5"/>
  <c r="C113" i="5"/>
  <c r="C105" i="5"/>
  <c r="C97" i="5"/>
  <c r="C73" i="5"/>
  <c r="C49" i="5"/>
  <c r="C41" i="5"/>
  <c r="C33" i="5"/>
  <c r="C25" i="5"/>
  <c r="B5" i="5"/>
  <c r="B1818" i="5"/>
  <c r="B1814" i="5"/>
  <c r="B1810" i="5"/>
  <c r="V1810" i="5" s="1"/>
  <c r="B1806" i="5"/>
  <c r="B1802" i="5"/>
  <c r="B1798" i="5"/>
  <c r="B1794" i="5"/>
  <c r="B1790" i="5"/>
  <c r="B1786" i="5"/>
  <c r="B1782" i="5"/>
  <c r="B1778" i="5"/>
  <c r="B1774" i="5"/>
  <c r="B1770" i="5"/>
  <c r="B1766" i="5"/>
  <c r="B1762" i="5"/>
  <c r="B1758" i="5"/>
  <c r="B1754" i="5"/>
  <c r="B1750" i="5"/>
  <c r="B1746" i="5"/>
  <c r="V1746" i="5" s="1"/>
  <c r="B1742" i="5"/>
  <c r="B1738" i="5"/>
  <c r="B1734" i="5"/>
  <c r="B1730" i="5"/>
  <c r="B1721" i="5"/>
  <c r="B1706" i="5"/>
  <c r="B1701" i="5"/>
  <c r="B1690" i="5"/>
  <c r="B1685" i="5"/>
  <c r="V1685" i="5" s="1"/>
  <c r="B1674" i="5"/>
  <c r="B1669" i="5"/>
  <c r="B1658" i="5"/>
  <c r="B1653" i="5"/>
  <c r="B1634" i="5"/>
  <c r="B1626" i="5"/>
  <c r="B1618" i="5"/>
  <c r="B1610" i="5"/>
  <c r="B1602" i="5"/>
  <c r="B1594" i="5"/>
  <c r="B1586" i="5"/>
  <c r="B1578" i="5"/>
  <c r="B1570" i="5"/>
  <c r="B1562" i="5"/>
  <c r="B1554" i="5"/>
  <c r="B1546" i="5"/>
  <c r="B1538" i="5"/>
  <c r="B1530" i="5"/>
  <c r="B1514" i="5"/>
  <c r="B1480" i="5"/>
  <c r="B1463" i="5"/>
  <c r="B1445" i="5"/>
  <c r="B1404" i="5"/>
  <c r="B1253" i="5"/>
  <c r="B1076" i="5"/>
  <c r="B1725" i="5"/>
  <c r="B1716" i="5"/>
  <c r="B1711" i="5"/>
  <c r="B1695" i="5"/>
  <c r="B1679" i="5"/>
  <c r="B1663" i="5"/>
  <c r="B1647" i="5"/>
  <c r="B1512" i="5"/>
  <c r="B1495" i="5"/>
  <c r="B1477" i="5"/>
  <c r="B1444" i="5"/>
  <c r="B1421" i="5"/>
  <c r="B1372" i="5"/>
  <c r="B10" i="5"/>
  <c r="B26" i="5"/>
  <c r="B30" i="5"/>
  <c r="B34" i="5"/>
  <c r="B38" i="5"/>
  <c r="B86" i="5"/>
  <c r="B98" i="5"/>
  <c r="B114" i="5"/>
  <c r="B122" i="5"/>
  <c r="B126" i="5"/>
  <c r="B130" i="5"/>
  <c r="B138" i="5"/>
  <c r="B150" i="5"/>
  <c r="B154" i="5"/>
  <c r="B158" i="5"/>
  <c r="B162" i="5"/>
  <c r="B15" i="5"/>
  <c r="B27" i="5"/>
  <c r="B43" i="5"/>
  <c r="B47" i="5"/>
  <c r="B87" i="5"/>
  <c r="B91" i="5"/>
  <c r="B103" i="5"/>
  <c r="B131" i="5"/>
  <c r="B135" i="5"/>
  <c r="B139" i="5"/>
  <c r="B143" i="5"/>
  <c r="B147" i="5"/>
  <c r="B155" i="5"/>
  <c r="B8" i="5"/>
  <c r="B12" i="5"/>
  <c r="B16" i="5"/>
  <c r="B20" i="5"/>
  <c r="B32" i="5"/>
  <c r="B44" i="5"/>
  <c r="B96" i="5"/>
  <c r="B100" i="5"/>
  <c r="B104" i="5"/>
  <c r="B120" i="5"/>
  <c r="B132" i="5"/>
  <c r="B148" i="5"/>
  <c r="B152" i="5"/>
  <c r="B156" i="5"/>
  <c r="B160" i="5"/>
  <c r="B164" i="5"/>
  <c r="B172" i="5"/>
  <c r="B184" i="5"/>
  <c r="B188" i="5"/>
  <c r="B9" i="5"/>
  <c r="B13" i="5"/>
  <c r="B69" i="5"/>
  <c r="B77" i="5"/>
  <c r="B89" i="5"/>
  <c r="B97" i="5"/>
  <c r="B101" i="5"/>
  <c r="B113" i="5"/>
  <c r="B125" i="5"/>
  <c r="B166" i="5"/>
  <c r="B174" i="5"/>
  <c r="B182" i="5"/>
  <c r="B190" i="5"/>
  <c r="B203" i="5"/>
  <c r="B216" i="5"/>
  <c r="B241" i="5"/>
  <c r="B248" i="5"/>
  <c r="B236" i="5"/>
  <c r="B242" i="5"/>
  <c r="B255" i="5"/>
  <c r="B282" i="5"/>
  <c r="B286" i="5"/>
  <c r="B290" i="5"/>
  <c r="B294" i="5"/>
  <c r="B298" i="5"/>
  <c r="B302" i="5"/>
  <c r="B306" i="5"/>
  <c r="B310" i="5"/>
  <c r="B314" i="5"/>
  <c r="B318" i="5"/>
  <c r="B322" i="5"/>
  <c r="B326" i="5"/>
  <c r="B330" i="5"/>
  <c r="B334" i="5"/>
  <c r="B338" i="5"/>
  <c r="B342" i="5"/>
  <c r="B346" i="5"/>
  <c r="B350" i="5"/>
  <c r="B354" i="5"/>
  <c r="B358" i="5"/>
  <c r="B362" i="5"/>
  <c r="B366" i="5"/>
  <c r="B192" i="5"/>
  <c r="B198" i="5"/>
  <c r="B211" i="5"/>
  <c r="B217" i="5"/>
  <c r="B224" i="5"/>
  <c r="B249" i="5"/>
  <c r="B280" i="5"/>
  <c r="B177" i="5"/>
  <c r="B185" i="5"/>
  <c r="B199" i="5"/>
  <c r="B205" i="5"/>
  <c r="B212" i="5"/>
  <c r="B283" i="5"/>
  <c r="B287" i="5"/>
  <c r="B291" i="5"/>
  <c r="B295" i="5"/>
  <c r="B299" i="5"/>
  <c r="B303" i="5"/>
  <c r="B307" i="5"/>
  <c r="B311" i="5"/>
  <c r="B315" i="5"/>
  <c r="B319" i="5"/>
  <c r="B170" i="5"/>
  <c r="B178" i="5"/>
  <c r="B193" i="5"/>
  <c r="B206" i="5"/>
  <c r="B219" i="5"/>
  <c r="B225" i="5"/>
  <c r="B207" i="5"/>
  <c r="B213" i="5"/>
  <c r="B220" i="5"/>
  <c r="B252" i="5"/>
  <c r="B258" i="5"/>
  <c r="B271" i="5"/>
  <c r="B284" i="5"/>
  <c r="B288" i="5"/>
  <c r="B292" i="5"/>
  <c r="B296" i="5"/>
  <c r="B300" i="5"/>
  <c r="B304" i="5"/>
  <c r="B308" i="5"/>
  <c r="B312" i="5"/>
  <c r="B316" i="5"/>
  <c r="B320" i="5"/>
  <c r="B324" i="5"/>
  <c r="B328" i="5"/>
  <c r="B332" i="5"/>
  <c r="B336" i="5"/>
  <c r="B340" i="5"/>
  <c r="B344" i="5"/>
  <c r="B348" i="5"/>
  <c r="B352" i="5"/>
  <c r="B356" i="5"/>
  <c r="B360" i="5"/>
  <c r="B208" i="5"/>
  <c r="B233" i="5"/>
  <c r="B259" i="5"/>
  <c r="B331" i="5"/>
  <c r="B341" i="5"/>
  <c r="B363" i="5"/>
  <c r="B370" i="5"/>
  <c r="B383" i="5"/>
  <c r="B389" i="5"/>
  <c r="B396" i="5"/>
  <c r="B402" i="5"/>
  <c r="B415" i="5"/>
  <c r="B421" i="5"/>
  <c r="B428" i="5"/>
  <c r="B289" i="5"/>
  <c r="B305" i="5"/>
  <c r="B321" i="5"/>
  <c r="B343" i="5"/>
  <c r="B353" i="5"/>
  <c r="B364" i="5"/>
  <c r="B371" i="5"/>
  <c r="B377" i="5"/>
  <c r="B384" i="5"/>
  <c r="B390" i="5"/>
  <c r="B403" i="5"/>
  <c r="B409" i="5"/>
  <c r="B416" i="5"/>
  <c r="B422" i="5"/>
  <c r="B434" i="5"/>
  <c r="B438" i="5"/>
  <c r="B442" i="5"/>
  <c r="B446" i="5"/>
  <c r="B450" i="5"/>
  <c r="B454" i="5"/>
  <c r="B458" i="5"/>
  <c r="B462" i="5"/>
  <c r="B466" i="5"/>
  <c r="B470" i="5"/>
  <c r="B474" i="5"/>
  <c r="B478" i="5"/>
  <c r="B482" i="5"/>
  <c r="B486" i="5"/>
  <c r="B490" i="5"/>
  <c r="B494" i="5"/>
  <c r="B498" i="5"/>
  <c r="B502" i="5"/>
  <c r="B506" i="5"/>
  <c r="B510" i="5"/>
  <c r="B514" i="5"/>
  <c r="B518" i="5"/>
  <c r="B522" i="5"/>
  <c r="B526" i="5"/>
  <c r="B530" i="5"/>
  <c r="B534" i="5"/>
  <c r="B538" i="5"/>
  <c r="B542" i="5"/>
  <c r="B546" i="5"/>
  <c r="B550" i="5"/>
  <c r="B554" i="5"/>
  <c r="B240" i="5"/>
  <c r="B323" i="5"/>
  <c r="B333" i="5"/>
  <c r="B355" i="5"/>
  <c r="B372" i="5"/>
  <c r="B378" i="5"/>
  <c r="B391" i="5"/>
  <c r="B397" i="5"/>
  <c r="B404" i="5"/>
  <c r="B410" i="5"/>
  <c r="B423" i="5"/>
  <c r="B429" i="5"/>
  <c r="B266" i="5"/>
  <c r="B293" i="5"/>
  <c r="B309" i="5"/>
  <c r="B335" i="5"/>
  <c r="B345" i="5"/>
  <c r="B365" i="5"/>
  <c r="B379" i="5"/>
  <c r="B385" i="5"/>
  <c r="B392" i="5"/>
  <c r="B398" i="5"/>
  <c r="B411" i="5"/>
  <c r="B417" i="5"/>
  <c r="B424" i="5"/>
  <c r="B430" i="5"/>
  <c r="B435" i="5"/>
  <c r="B439" i="5"/>
  <c r="B443" i="5"/>
  <c r="B447" i="5"/>
  <c r="B451" i="5"/>
  <c r="B455" i="5"/>
  <c r="B459" i="5"/>
  <c r="B463" i="5"/>
  <c r="B467" i="5"/>
  <c r="B471" i="5"/>
  <c r="B475" i="5"/>
  <c r="B479" i="5"/>
  <c r="B483" i="5"/>
  <c r="B487" i="5"/>
  <c r="B491" i="5"/>
  <c r="B495" i="5"/>
  <c r="B499" i="5"/>
  <c r="B503" i="5"/>
  <c r="B507" i="5"/>
  <c r="B511" i="5"/>
  <c r="B515" i="5"/>
  <c r="B519" i="5"/>
  <c r="B523" i="5"/>
  <c r="B527" i="5"/>
  <c r="B531" i="5"/>
  <c r="B535" i="5"/>
  <c r="B539" i="5"/>
  <c r="B543" i="5"/>
  <c r="B547" i="5"/>
  <c r="B551" i="5"/>
  <c r="B555" i="5"/>
  <c r="B195" i="5"/>
  <c r="B246" i="5"/>
  <c r="B325" i="5"/>
  <c r="B347" i="5"/>
  <c r="B357" i="5"/>
  <c r="B367" i="5"/>
  <c r="B373" i="5"/>
  <c r="B380" i="5"/>
  <c r="B386" i="5"/>
  <c r="B399" i="5"/>
  <c r="B405" i="5"/>
  <c r="B412" i="5"/>
  <c r="B418" i="5"/>
  <c r="B431" i="5"/>
  <c r="B196" i="5"/>
  <c r="B297" i="5"/>
  <c r="B313" i="5"/>
  <c r="B327" i="5"/>
  <c r="B337" i="5"/>
  <c r="B359" i="5"/>
  <c r="B368" i="5"/>
  <c r="B374" i="5"/>
  <c r="B387" i="5"/>
  <c r="B393" i="5"/>
  <c r="B400" i="5"/>
  <c r="B406" i="5"/>
  <c r="B419" i="5"/>
  <c r="B425" i="5"/>
  <c r="B432" i="5"/>
  <c r="B436" i="5"/>
  <c r="B440" i="5"/>
  <c r="B444" i="5"/>
  <c r="B448" i="5"/>
  <c r="B452" i="5"/>
  <c r="B456" i="5"/>
  <c r="B460" i="5"/>
  <c r="B464" i="5"/>
  <c r="B468" i="5"/>
  <c r="B472" i="5"/>
  <c r="B476" i="5"/>
  <c r="B480" i="5"/>
  <c r="B484" i="5"/>
  <c r="B488" i="5"/>
  <c r="B492" i="5"/>
  <c r="B496" i="5"/>
  <c r="B500" i="5"/>
  <c r="B504" i="5"/>
  <c r="B508" i="5"/>
  <c r="B512" i="5"/>
  <c r="B516" i="5"/>
  <c r="B520" i="5"/>
  <c r="B524" i="5"/>
  <c r="B528" i="5"/>
  <c r="B532" i="5"/>
  <c r="B536" i="5"/>
  <c r="B540" i="5"/>
  <c r="B544" i="5"/>
  <c r="B548" i="5"/>
  <c r="B552" i="5"/>
  <c r="B349" i="5"/>
  <c r="B381" i="5"/>
  <c r="B407" i="5"/>
  <c r="B557" i="5"/>
  <c r="B564" i="5"/>
  <c r="B570" i="5"/>
  <c r="B583" i="5"/>
  <c r="B589" i="5"/>
  <c r="B596" i="5"/>
  <c r="B602" i="5"/>
  <c r="B615" i="5"/>
  <c r="B621" i="5"/>
  <c r="V621" i="5" s="1"/>
  <c r="B628" i="5"/>
  <c r="B634" i="5"/>
  <c r="B647" i="5"/>
  <c r="B653" i="5"/>
  <c r="B659" i="5"/>
  <c r="B663" i="5"/>
  <c r="B667" i="5"/>
  <c r="B671" i="5"/>
  <c r="B301" i="5"/>
  <c r="B351" i="5"/>
  <c r="B382" i="5"/>
  <c r="B408" i="5"/>
  <c r="B433" i="5"/>
  <c r="B449" i="5"/>
  <c r="B465" i="5"/>
  <c r="B481" i="5"/>
  <c r="B497" i="5"/>
  <c r="B513" i="5"/>
  <c r="B529" i="5"/>
  <c r="B545" i="5"/>
  <c r="B558" i="5"/>
  <c r="B571" i="5"/>
  <c r="B577" i="5"/>
  <c r="B584" i="5"/>
  <c r="B590" i="5"/>
  <c r="B603" i="5"/>
  <c r="B609" i="5"/>
  <c r="B616" i="5"/>
  <c r="B622" i="5"/>
  <c r="B635" i="5"/>
  <c r="B641" i="5"/>
  <c r="B648" i="5"/>
  <c r="B654" i="5"/>
  <c r="B201" i="5"/>
  <c r="B388" i="5"/>
  <c r="B413" i="5"/>
  <c r="B559" i="5"/>
  <c r="B565" i="5"/>
  <c r="B572" i="5"/>
  <c r="B578" i="5"/>
  <c r="B591" i="5"/>
  <c r="B597" i="5"/>
  <c r="B604" i="5"/>
  <c r="B610" i="5"/>
  <c r="B623" i="5"/>
  <c r="B629" i="5"/>
  <c r="B636" i="5"/>
  <c r="B642" i="5"/>
  <c r="B655" i="5"/>
  <c r="B660" i="5"/>
  <c r="B664" i="5"/>
  <c r="B668" i="5"/>
  <c r="B672" i="5"/>
  <c r="B202" i="5"/>
  <c r="B317" i="5"/>
  <c r="B361" i="5"/>
  <c r="B414" i="5"/>
  <c r="B437" i="5"/>
  <c r="B453" i="5"/>
  <c r="V453" i="5" s="1"/>
  <c r="B469" i="5"/>
  <c r="B485" i="5"/>
  <c r="B501" i="5"/>
  <c r="B517" i="5"/>
  <c r="B533" i="5"/>
  <c r="B549" i="5"/>
  <c r="B560" i="5"/>
  <c r="B566" i="5"/>
  <c r="B579" i="5"/>
  <c r="B585" i="5"/>
  <c r="B592" i="5"/>
  <c r="B598" i="5"/>
  <c r="B611" i="5"/>
  <c r="B617" i="5"/>
  <c r="B624" i="5"/>
  <c r="B630" i="5"/>
  <c r="B643" i="5"/>
  <c r="B649" i="5"/>
  <c r="B656" i="5"/>
  <c r="B227" i="5"/>
  <c r="B394" i="5"/>
  <c r="B420" i="5"/>
  <c r="B567" i="5"/>
  <c r="B573" i="5"/>
  <c r="B580" i="5"/>
  <c r="B586" i="5"/>
  <c r="B599" i="5"/>
  <c r="B605" i="5"/>
  <c r="B612" i="5"/>
  <c r="B618" i="5"/>
  <c r="B631" i="5"/>
  <c r="B637" i="5"/>
  <c r="B644" i="5"/>
  <c r="B650" i="5"/>
  <c r="B661" i="5"/>
  <c r="B665" i="5"/>
  <c r="B669" i="5"/>
  <c r="B673" i="5"/>
  <c r="B677" i="5"/>
  <c r="B681" i="5"/>
  <c r="B685" i="5"/>
  <c r="B689" i="5"/>
  <c r="B693" i="5"/>
  <c r="B697" i="5"/>
  <c r="B701" i="5"/>
  <c r="B705" i="5"/>
  <c r="B709" i="5"/>
  <c r="B713" i="5"/>
  <c r="B717" i="5"/>
  <c r="B721" i="5"/>
  <c r="B725" i="5"/>
  <c r="B729" i="5"/>
  <c r="B733" i="5"/>
  <c r="B737" i="5"/>
  <c r="B741" i="5"/>
  <c r="B745" i="5"/>
  <c r="B749" i="5"/>
  <c r="B753" i="5"/>
  <c r="B757" i="5"/>
  <c r="B761" i="5"/>
  <c r="B765" i="5"/>
  <c r="B769" i="5"/>
  <c r="B228" i="5"/>
  <c r="B329" i="5"/>
  <c r="B369" i="5"/>
  <c r="B395" i="5"/>
  <c r="B441" i="5"/>
  <c r="B457" i="5"/>
  <c r="B473" i="5"/>
  <c r="B489" i="5"/>
  <c r="B505" i="5"/>
  <c r="B521" i="5"/>
  <c r="B537" i="5"/>
  <c r="B553" i="5"/>
  <c r="B561" i="5"/>
  <c r="B568" i="5"/>
  <c r="B574" i="5"/>
  <c r="B587" i="5"/>
  <c r="B593" i="5"/>
  <c r="B600" i="5"/>
  <c r="B606" i="5"/>
  <c r="B619" i="5"/>
  <c r="B625" i="5"/>
  <c r="B632" i="5"/>
  <c r="B638" i="5"/>
  <c r="B651" i="5"/>
  <c r="B657" i="5"/>
  <c r="B375" i="5"/>
  <c r="B594" i="5"/>
  <c r="B620" i="5"/>
  <c r="B645" i="5"/>
  <c r="B666" i="5"/>
  <c r="B678" i="5"/>
  <c r="B686" i="5"/>
  <c r="B694" i="5"/>
  <c r="B702" i="5"/>
  <c r="B710" i="5"/>
  <c r="B718" i="5"/>
  <c r="B726" i="5"/>
  <c r="B734" i="5"/>
  <c r="B742" i="5"/>
  <c r="B750" i="5"/>
  <c r="B758" i="5"/>
  <c r="B766" i="5"/>
  <c r="B773" i="5"/>
  <c r="B779" i="5"/>
  <c r="B786" i="5"/>
  <c r="B792" i="5"/>
  <c r="B805" i="5"/>
  <c r="B811" i="5"/>
  <c r="B818" i="5"/>
  <c r="B824" i="5"/>
  <c r="B837" i="5"/>
  <c r="B843" i="5"/>
  <c r="B850" i="5"/>
  <c r="B856" i="5"/>
  <c r="B869" i="5"/>
  <c r="B875" i="5"/>
  <c r="B376" i="5"/>
  <c r="B461" i="5"/>
  <c r="B525" i="5"/>
  <c r="B569" i="5"/>
  <c r="B595" i="5"/>
  <c r="B646" i="5"/>
  <c r="B774" i="5"/>
  <c r="B780" i="5"/>
  <c r="B793" i="5"/>
  <c r="B799" i="5"/>
  <c r="B806" i="5"/>
  <c r="B812" i="5"/>
  <c r="B825" i="5"/>
  <c r="B831" i="5"/>
  <c r="B838" i="5"/>
  <c r="B844" i="5"/>
  <c r="B857" i="5"/>
  <c r="B863" i="5"/>
  <c r="B870" i="5"/>
  <c r="B876" i="5"/>
  <c r="B880" i="5"/>
  <c r="B884" i="5"/>
  <c r="B888" i="5"/>
  <c r="B892" i="5"/>
  <c r="B896" i="5"/>
  <c r="B900" i="5"/>
  <c r="B904" i="5"/>
  <c r="B908" i="5"/>
  <c r="B912" i="5"/>
  <c r="B916" i="5"/>
  <c r="B920" i="5"/>
  <c r="B924" i="5"/>
  <c r="B928" i="5"/>
  <c r="B932" i="5"/>
  <c r="B936" i="5"/>
  <c r="B940" i="5"/>
  <c r="B944" i="5"/>
  <c r="B948" i="5"/>
  <c r="B952" i="5"/>
  <c r="B956" i="5"/>
  <c r="B960" i="5"/>
  <c r="B964" i="5"/>
  <c r="B968" i="5"/>
  <c r="B972" i="5"/>
  <c r="B976" i="5"/>
  <c r="B980" i="5"/>
  <c r="B984" i="5"/>
  <c r="B988" i="5"/>
  <c r="B992" i="5"/>
  <c r="B996" i="5"/>
  <c r="B1000" i="5"/>
  <c r="B1004" i="5"/>
  <c r="B1008" i="5"/>
  <c r="B1012" i="5"/>
  <c r="B1016" i="5"/>
  <c r="B1020" i="5"/>
  <c r="B1024" i="5"/>
  <c r="B1028" i="5"/>
  <c r="B1032" i="5"/>
  <c r="B1036" i="5"/>
  <c r="B1040" i="5"/>
  <c r="B1044" i="5"/>
  <c r="B575" i="5"/>
  <c r="B626" i="5"/>
  <c r="B652" i="5"/>
  <c r="B670" i="5"/>
  <c r="B679" i="5"/>
  <c r="B687" i="5"/>
  <c r="B695" i="5"/>
  <c r="B703" i="5"/>
  <c r="B711" i="5"/>
  <c r="B719" i="5"/>
  <c r="B727" i="5"/>
  <c r="B735" i="5"/>
  <c r="B743" i="5"/>
  <c r="B751" i="5"/>
  <c r="B759" i="5"/>
  <c r="B767" i="5"/>
  <c r="B781" i="5"/>
  <c r="B787" i="5"/>
  <c r="B794" i="5"/>
  <c r="B800" i="5"/>
  <c r="B813" i="5"/>
  <c r="B819" i="5"/>
  <c r="B826" i="5"/>
  <c r="B832" i="5"/>
  <c r="B845" i="5"/>
  <c r="B851" i="5"/>
  <c r="B858" i="5"/>
  <c r="B864" i="5"/>
  <c r="B401" i="5"/>
  <c r="B477" i="5"/>
  <c r="B541" i="5"/>
  <c r="B576" i="5"/>
  <c r="B601" i="5"/>
  <c r="B627" i="5"/>
  <c r="B680" i="5"/>
  <c r="B688" i="5"/>
  <c r="B696" i="5"/>
  <c r="B704" i="5"/>
  <c r="B712" i="5"/>
  <c r="B720" i="5"/>
  <c r="B728" i="5"/>
  <c r="B736" i="5"/>
  <c r="B744" i="5"/>
  <c r="B752" i="5"/>
  <c r="B760" i="5"/>
  <c r="B768" i="5"/>
  <c r="B775" i="5"/>
  <c r="B782" i="5"/>
  <c r="B788" i="5"/>
  <c r="B801" i="5"/>
  <c r="B807" i="5"/>
  <c r="B814" i="5"/>
  <c r="B820" i="5"/>
  <c r="B833" i="5"/>
  <c r="B839" i="5"/>
  <c r="B846" i="5"/>
  <c r="B852" i="5"/>
  <c r="B865" i="5"/>
  <c r="B871" i="5"/>
  <c r="B877" i="5"/>
  <c r="B881" i="5"/>
  <c r="B885" i="5"/>
  <c r="B889" i="5"/>
  <c r="B893" i="5"/>
  <c r="B897" i="5"/>
  <c r="B901" i="5"/>
  <c r="B905" i="5"/>
  <c r="B909" i="5"/>
  <c r="B913" i="5"/>
  <c r="B917" i="5"/>
  <c r="B921" i="5"/>
  <c r="B925" i="5"/>
  <c r="B929" i="5"/>
  <c r="B933" i="5"/>
  <c r="B937" i="5"/>
  <c r="B941" i="5"/>
  <c r="B945" i="5"/>
  <c r="B949" i="5"/>
  <c r="B953" i="5"/>
  <c r="B957" i="5"/>
  <c r="B961" i="5"/>
  <c r="B965" i="5"/>
  <c r="B969" i="5"/>
  <c r="B973" i="5"/>
  <c r="B977" i="5"/>
  <c r="B981" i="5"/>
  <c r="B985" i="5"/>
  <c r="B989" i="5"/>
  <c r="B426" i="5"/>
  <c r="B556" i="5"/>
  <c r="B581" i="5"/>
  <c r="B607" i="5"/>
  <c r="B658" i="5"/>
  <c r="B674" i="5"/>
  <c r="B682" i="5"/>
  <c r="B690" i="5"/>
  <c r="B698" i="5"/>
  <c r="B706" i="5"/>
  <c r="B714" i="5"/>
  <c r="B722" i="5"/>
  <c r="B730" i="5"/>
  <c r="B738" i="5"/>
  <c r="B746" i="5"/>
  <c r="B754" i="5"/>
  <c r="B762" i="5"/>
  <c r="B770" i="5"/>
  <c r="B776" i="5"/>
  <c r="B789" i="5"/>
  <c r="B795" i="5"/>
  <c r="B802" i="5"/>
  <c r="B808" i="5"/>
  <c r="B821" i="5"/>
  <c r="B827" i="5"/>
  <c r="B834" i="5"/>
  <c r="B840" i="5"/>
  <c r="B853" i="5"/>
  <c r="B859" i="5"/>
  <c r="B866" i="5"/>
  <c r="B872" i="5"/>
  <c r="B285" i="5"/>
  <c r="B427" i="5"/>
  <c r="B493" i="5"/>
  <c r="B582" i="5"/>
  <c r="B608" i="5"/>
  <c r="B633" i="5"/>
  <c r="B777" i="5"/>
  <c r="B783" i="5"/>
  <c r="B790" i="5"/>
  <c r="B796" i="5"/>
  <c r="B809" i="5"/>
  <c r="B815" i="5"/>
  <c r="B822" i="5"/>
  <c r="B828" i="5"/>
  <c r="B841" i="5"/>
  <c r="B847" i="5"/>
  <c r="B854" i="5"/>
  <c r="B860" i="5"/>
  <c r="B873" i="5"/>
  <c r="B878" i="5"/>
  <c r="B882" i="5"/>
  <c r="B886" i="5"/>
  <c r="B890" i="5"/>
  <c r="B894" i="5"/>
  <c r="B898" i="5"/>
  <c r="B902" i="5"/>
  <c r="B906" i="5"/>
  <c r="B910" i="5"/>
  <c r="B914" i="5"/>
  <c r="B918" i="5"/>
  <c r="B922" i="5"/>
  <c r="B926" i="5"/>
  <c r="B930" i="5"/>
  <c r="B934" i="5"/>
  <c r="B938" i="5"/>
  <c r="B942" i="5"/>
  <c r="B946" i="5"/>
  <c r="B950" i="5"/>
  <c r="B954" i="5"/>
  <c r="B958" i="5"/>
  <c r="B962" i="5"/>
  <c r="B966" i="5"/>
  <c r="B970" i="5"/>
  <c r="B974" i="5"/>
  <c r="B978" i="5"/>
  <c r="B982" i="5"/>
  <c r="B986" i="5"/>
  <c r="B990" i="5"/>
  <c r="B994" i="5"/>
  <c r="B998" i="5"/>
  <c r="B1002" i="5"/>
  <c r="B1006" i="5"/>
  <c r="B1010" i="5"/>
  <c r="B1014" i="5"/>
  <c r="B1018" i="5"/>
  <c r="B1022" i="5"/>
  <c r="B1026" i="5"/>
  <c r="B1030" i="5"/>
  <c r="B1034" i="5"/>
  <c r="B1038" i="5"/>
  <c r="B1042" i="5"/>
  <c r="B339" i="5"/>
  <c r="B588" i="5"/>
  <c r="B675" i="5"/>
  <c r="B707" i="5"/>
  <c r="B739" i="5"/>
  <c r="B771" i="5"/>
  <c r="B797" i="5"/>
  <c r="B848" i="5"/>
  <c r="B874" i="5"/>
  <c r="B1009" i="5"/>
  <c r="B1019" i="5"/>
  <c r="B1041" i="5"/>
  <c r="B1049" i="5"/>
  <c r="B1055" i="5"/>
  <c r="B1062" i="5"/>
  <c r="B1068" i="5"/>
  <c r="B676" i="5"/>
  <c r="B708" i="5"/>
  <c r="B740" i="5"/>
  <c r="B772" i="5"/>
  <c r="B798" i="5"/>
  <c r="B823" i="5"/>
  <c r="B849" i="5"/>
  <c r="B891" i="5"/>
  <c r="B907" i="5"/>
  <c r="B923" i="5"/>
  <c r="B939" i="5"/>
  <c r="B955" i="5"/>
  <c r="B971" i="5"/>
  <c r="B987" i="5"/>
  <c r="B999" i="5"/>
  <c r="B1021" i="5"/>
  <c r="B1031" i="5"/>
  <c r="B1050" i="5"/>
  <c r="B1056" i="5"/>
  <c r="B1069" i="5"/>
  <c r="B1073" i="5"/>
  <c r="B1077" i="5"/>
  <c r="B1081" i="5"/>
  <c r="B1085" i="5"/>
  <c r="B1089" i="5"/>
  <c r="B1093" i="5"/>
  <c r="B1097" i="5"/>
  <c r="B1101" i="5"/>
  <c r="B1105" i="5"/>
  <c r="B1109" i="5"/>
  <c r="B1113" i="5"/>
  <c r="B1117" i="5"/>
  <c r="B1121" i="5"/>
  <c r="B1125" i="5"/>
  <c r="B1129" i="5"/>
  <c r="B1133" i="5"/>
  <c r="B1137" i="5"/>
  <c r="B1141" i="5"/>
  <c r="B1145" i="5"/>
  <c r="B1149" i="5"/>
  <c r="B1153" i="5"/>
  <c r="B1157" i="5"/>
  <c r="B1161" i="5"/>
  <c r="B1165" i="5"/>
  <c r="B1169" i="5"/>
  <c r="B1173" i="5"/>
  <c r="B1177" i="5"/>
  <c r="B1181" i="5"/>
  <c r="B1185" i="5"/>
  <c r="B1189" i="5"/>
  <c r="B1193" i="5"/>
  <c r="B1197" i="5"/>
  <c r="B1201" i="5"/>
  <c r="B1205" i="5"/>
  <c r="B1209" i="5"/>
  <c r="B1213" i="5"/>
  <c r="B1217" i="5"/>
  <c r="B613" i="5"/>
  <c r="B683" i="5"/>
  <c r="B715" i="5"/>
  <c r="B747" i="5"/>
  <c r="B778" i="5"/>
  <c r="B803" i="5"/>
  <c r="B829" i="5"/>
  <c r="B1001" i="5"/>
  <c r="B1011" i="5"/>
  <c r="B1033" i="5"/>
  <c r="B1043" i="5"/>
  <c r="B1057" i="5"/>
  <c r="B1063" i="5"/>
  <c r="B445" i="5"/>
  <c r="B614" i="5"/>
  <c r="B684" i="5"/>
  <c r="B716" i="5"/>
  <c r="B748" i="5"/>
  <c r="B804" i="5"/>
  <c r="B830" i="5"/>
  <c r="B855" i="5"/>
  <c r="B879" i="5"/>
  <c r="B895" i="5"/>
  <c r="B911" i="5"/>
  <c r="B927" i="5"/>
  <c r="B943" i="5"/>
  <c r="B959" i="5"/>
  <c r="B975" i="5"/>
  <c r="B991" i="5"/>
  <c r="B1013" i="5"/>
  <c r="B1023" i="5"/>
  <c r="B1045" i="5"/>
  <c r="B1051" i="5"/>
  <c r="B1058" i="5"/>
  <c r="B1064" i="5"/>
  <c r="B1070" i="5"/>
  <c r="B1074" i="5"/>
  <c r="B1078" i="5"/>
  <c r="B1082" i="5"/>
  <c r="B1086" i="5"/>
  <c r="B1090" i="5"/>
  <c r="B1094" i="5"/>
  <c r="B1098" i="5"/>
  <c r="B1102" i="5"/>
  <c r="B1106" i="5"/>
  <c r="B1110" i="5"/>
  <c r="B1114" i="5"/>
  <c r="B1118" i="5"/>
  <c r="B1122" i="5"/>
  <c r="B1126" i="5"/>
  <c r="B1130" i="5"/>
  <c r="B1134" i="5"/>
  <c r="B1138" i="5"/>
  <c r="B1142" i="5"/>
  <c r="B1146" i="5"/>
  <c r="B1150" i="5"/>
  <c r="B1154" i="5"/>
  <c r="B1158" i="5"/>
  <c r="B1162" i="5"/>
  <c r="B1166" i="5"/>
  <c r="B1170" i="5"/>
  <c r="B1174" i="5"/>
  <c r="B1178" i="5"/>
  <c r="B1182" i="5"/>
  <c r="B1186" i="5"/>
  <c r="B1190" i="5"/>
  <c r="B509" i="5"/>
  <c r="B640" i="5"/>
  <c r="B692" i="5"/>
  <c r="B724" i="5"/>
  <c r="B756" i="5"/>
  <c r="B785" i="5"/>
  <c r="B836" i="5"/>
  <c r="B862" i="5"/>
  <c r="B883" i="5"/>
  <c r="B899" i="5"/>
  <c r="B915" i="5"/>
  <c r="B931" i="5"/>
  <c r="B947" i="5"/>
  <c r="B963" i="5"/>
  <c r="B979" i="5"/>
  <c r="B1005" i="5"/>
  <c r="B1015" i="5"/>
  <c r="B1037" i="5"/>
  <c r="B1053" i="5"/>
  <c r="B1059" i="5"/>
  <c r="B1066" i="5"/>
  <c r="B1071" i="5"/>
  <c r="B1075" i="5"/>
  <c r="B1079" i="5"/>
  <c r="B1083" i="5"/>
  <c r="B1087" i="5"/>
  <c r="B1091" i="5"/>
  <c r="B1095" i="5"/>
  <c r="B1099" i="5"/>
  <c r="B1103" i="5"/>
  <c r="B1107" i="5"/>
  <c r="B1111" i="5"/>
  <c r="B1115" i="5"/>
  <c r="B1119" i="5"/>
  <c r="B1123" i="5"/>
  <c r="B1127" i="5"/>
  <c r="B1131" i="5"/>
  <c r="B1135" i="5"/>
  <c r="B1139" i="5"/>
  <c r="B1143" i="5"/>
  <c r="B1147" i="5"/>
  <c r="B1151" i="5"/>
  <c r="B1155" i="5"/>
  <c r="B1159" i="5"/>
  <c r="B1163" i="5"/>
  <c r="B1167" i="5"/>
  <c r="B1171" i="5"/>
  <c r="B1175" i="5"/>
  <c r="B1179" i="5"/>
  <c r="B1183" i="5"/>
  <c r="B1187" i="5"/>
  <c r="B562" i="5"/>
  <c r="B662" i="5"/>
  <c r="B699" i="5"/>
  <c r="B731" i="5"/>
  <c r="B763" i="5"/>
  <c r="B816" i="5"/>
  <c r="B842" i="5"/>
  <c r="B867" i="5"/>
  <c r="B995" i="5"/>
  <c r="B1017" i="5"/>
  <c r="B1027" i="5"/>
  <c r="B1047" i="5"/>
  <c r="B1054" i="5"/>
  <c r="B1060" i="5"/>
  <c r="B755" i="5"/>
  <c r="B861" i="5"/>
  <c r="B993" i="5"/>
  <c r="B1035" i="5"/>
  <c r="B1065" i="5"/>
  <c r="B1192" i="5"/>
  <c r="B1200" i="5"/>
  <c r="B1208" i="5"/>
  <c r="B1216" i="5"/>
  <c r="B1223" i="5"/>
  <c r="B1230" i="5"/>
  <c r="B1236" i="5"/>
  <c r="B1249" i="5"/>
  <c r="B1255" i="5"/>
  <c r="B1262" i="5"/>
  <c r="B1268" i="5"/>
  <c r="B1281" i="5"/>
  <c r="B1287" i="5"/>
  <c r="B1294" i="5"/>
  <c r="B1300" i="5"/>
  <c r="B1312" i="5"/>
  <c r="B1321" i="5"/>
  <c r="B1326" i="5"/>
  <c r="B1330" i="5"/>
  <c r="B1334" i="5"/>
  <c r="B1338" i="5"/>
  <c r="B1342" i="5"/>
  <c r="B1346" i="5"/>
  <c r="B563" i="5"/>
  <c r="B764" i="5"/>
  <c r="B868" i="5"/>
  <c r="B935" i="5"/>
  <c r="B997" i="5"/>
  <c r="B1039" i="5"/>
  <c r="B1067" i="5"/>
  <c r="B1084" i="5"/>
  <c r="B1100" i="5"/>
  <c r="B1116" i="5"/>
  <c r="B1132" i="5"/>
  <c r="B1148" i="5"/>
  <c r="B1164" i="5"/>
  <c r="B1180" i="5"/>
  <c r="B1194" i="5"/>
  <c r="B1202" i="5"/>
  <c r="B1210" i="5"/>
  <c r="B1218" i="5"/>
  <c r="B1224" i="5"/>
  <c r="B1237" i="5"/>
  <c r="B1243" i="5"/>
  <c r="B1250" i="5"/>
  <c r="B1256" i="5"/>
  <c r="B1269" i="5"/>
  <c r="B1275" i="5"/>
  <c r="B1282" i="5"/>
  <c r="B1288" i="5"/>
  <c r="B1301" i="5"/>
  <c r="B1307" i="5"/>
  <c r="B1317" i="5"/>
  <c r="B1322" i="5"/>
  <c r="B639" i="5"/>
  <c r="B784" i="5"/>
  <c r="B1003" i="5"/>
  <c r="B1046" i="5"/>
  <c r="B1225" i="5"/>
  <c r="B1231" i="5"/>
  <c r="B1238" i="5"/>
  <c r="B1244" i="5"/>
  <c r="B1257" i="5"/>
  <c r="B1263" i="5"/>
  <c r="B1270" i="5"/>
  <c r="B1276" i="5"/>
  <c r="B1289" i="5"/>
  <c r="B1295" i="5"/>
  <c r="B1302" i="5"/>
  <c r="B1308" i="5"/>
  <c r="B1313" i="5"/>
  <c r="B1318" i="5"/>
  <c r="B1327" i="5"/>
  <c r="B1331" i="5"/>
  <c r="B1335" i="5"/>
  <c r="B1339" i="5"/>
  <c r="B1343" i="5"/>
  <c r="B1347" i="5"/>
  <c r="B1351" i="5"/>
  <c r="B1355" i="5"/>
  <c r="B1359" i="5"/>
  <c r="B1363" i="5"/>
  <c r="B1367" i="5"/>
  <c r="B1371" i="5"/>
  <c r="B1375" i="5"/>
  <c r="B1379" i="5"/>
  <c r="B1383" i="5"/>
  <c r="B1387" i="5"/>
  <c r="B1391" i="5"/>
  <c r="B1395" i="5"/>
  <c r="B1399" i="5"/>
  <c r="B1403" i="5"/>
  <c r="B1407" i="5"/>
  <c r="B1411" i="5"/>
  <c r="B1415" i="5"/>
  <c r="B1419" i="5"/>
  <c r="B1423" i="5"/>
  <c r="B1427" i="5"/>
  <c r="B1431" i="5"/>
  <c r="B1435" i="5"/>
  <c r="B1439" i="5"/>
  <c r="B1443" i="5"/>
  <c r="B791" i="5"/>
  <c r="B887" i="5"/>
  <c r="B951" i="5"/>
  <c r="B1007" i="5"/>
  <c r="B1048" i="5"/>
  <c r="B1072" i="5"/>
  <c r="B1088" i="5"/>
  <c r="B1104" i="5"/>
  <c r="B1120" i="5"/>
  <c r="B1136" i="5"/>
  <c r="B1152" i="5"/>
  <c r="B1168" i="5"/>
  <c r="B1184" i="5"/>
  <c r="B1195" i="5"/>
  <c r="B1203" i="5"/>
  <c r="B1211" i="5"/>
  <c r="B1219" i="5"/>
  <c r="B1226" i="5"/>
  <c r="B1232" i="5"/>
  <c r="B1245" i="5"/>
  <c r="B1251" i="5"/>
  <c r="B1258" i="5"/>
  <c r="B1264" i="5"/>
  <c r="B1277" i="5"/>
  <c r="B1283" i="5"/>
  <c r="B1290" i="5"/>
  <c r="B1296" i="5"/>
  <c r="B1309" i="5"/>
  <c r="B1314" i="5"/>
  <c r="B1323" i="5"/>
  <c r="B691" i="5"/>
  <c r="B810" i="5"/>
  <c r="B1052" i="5"/>
  <c r="B1196" i="5"/>
  <c r="B1204" i="5"/>
  <c r="B1212" i="5"/>
  <c r="B1220" i="5"/>
  <c r="B1233" i="5"/>
  <c r="B1239" i="5"/>
  <c r="B1246" i="5"/>
  <c r="B1252" i="5"/>
  <c r="B1265" i="5"/>
  <c r="B1271" i="5"/>
  <c r="B1278" i="5"/>
  <c r="B1284" i="5"/>
  <c r="B1297" i="5"/>
  <c r="B1303" i="5"/>
  <c r="B1310" i="5"/>
  <c r="B1319" i="5"/>
  <c r="B1328" i="5"/>
  <c r="B1332" i="5"/>
  <c r="B1336" i="5"/>
  <c r="B1340" i="5"/>
  <c r="B1344" i="5"/>
  <c r="B1348" i="5"/>
  <c r="B732" i="5"/>
  <c r="B919" i="5"/>
  <c r="B983" i="5"/>
  <c r="B1029" i="5"/>
  <c r="B1061" i="5"/>
  <c r="B1080" i="5"/>
  <c r="B1096" i="5"/>
  <c r="B1112" i="5"/>
  <c r="B1128" i="5"/>
  <c r="B1144" i="5"/>
  <c r="B1160" i="5"/>
  <c r="B1176" i="5"/>
  <c r="B1191" i="5"/>
  <c r="B1199" i="5"/>
  <c r="B1207" i="5"/>
  <c r="B1215" i="5"/>
  <c r="B1229" i="5"/>
  <c r="B1235" i="5"/>
  <c r="B1242" i="5"/>
  <c r="B1248" i="5"/>
  <c r="B1261" i="5"/>
  <c r="B1267" i="5"/>
  <c r="B1274" i="5"/>
  <c r="B1280" i="5"/>
  <c r="B1293" i="5"/>
  <c r="B1299" i="5"/>
  <c r="B1306" i="5"/>
  <c r="B1316" i="5"/>
  <c r="B1325" i="5"/>
  <c r="B700" i="5"/>
  <c r="B1108" i="5"/>
  <c r="B1172" i="5"/>
  <c r="B1214" i="5"/>
  <c r="B1240" i="5"/>
  <c r="B1266" i="5"/>
  <c r="B1291" i="5"/>
  <c r="B1315" i="5"/>
  <c r="B1451" i="5"/>
  <c r="B1457" i="5"/>
  <c r="B1464" i="5"/>
  <c r="B1470" i="5"/>
  <c r="B1483" i="5"/>
  <c r="B1489" i="5"/>
  <c r="B1496" i="5"/>
  <c r="B1502" i="5"/>
  <c r="B1515" i="5"/>
  <c r="B1521" i="5"/>
  <c r="B1528" i="5"/>
  <c r="B1532" i="5"/>
  <c r="B1536" i="5"/>
  <c r="B1540" i="5"/>
  <c r="B1544" i="5"/>
  <c r="B1548" i="5"/>
  <c r="B1552" i="5"/>
  <c r="B1556" i="5"/>
  <c r="B1560" i="5"/>
  <c r="B1564" i="5"/>
  <c r="B1568" i="5"/>
  <c r="B1572" i="5"/>
  <c r="B1576" i="5"/>
  <c r="B1580" i="5"/>
  <c r="B1584" i="5"/>
  <c r="B1588" i="5"/>
  <c r="B1592" i="5"/>
  <c r="B1596" i="5"/>
  <c r="B1600" i="5"/>
  <c r="B1604" i="5"/>
  <c r="B1608" i="5"/>
  <c r="B1612" i="5"/>
  <c r="B1616" i="5"/>
  <c r="B1620" i="5"/>
  <c r="B1624" i="5"/>
  <c r="B1628" i="5"/>
  <c r="B1632" i="5"/>
  <c r="B1636" i="5"/>
  <c r="B1640" i="5"/>
  <c r="B1644" i="5"/>
  <c r="B1648" i="5"/>
  <c r="B1652" i="5"/>
  <c r="B1656" i="5"/>
  <c r="B1660" i="5"/>
  <c r="B1664" i="5"/>
  <c r="B1668" i="5"/>
  <c r="B1672" i="5"/>
  <c r="B1676" i="5"/>
  <c r="B1680" i="5"/>
  <c r="B1684" i="5"/>
  <c r="B1688" i="5"/>
  <c r="B1692" i="5"/>
  <c r="B1696" i="5"/>
  <c r="B1700" i="5"/>
  <c r="B1704" i="5"/>
  <c r="B1708" i="5"/>
  <c r="B1712" i="5"/>
  <c r="B723" i="5"/>
  <c r="B1025" i="5"/>
  <c r="B1241" i="5"/>
  <c r="B1292" i="5"/>
  <c r="B1333" i="5"/>
  <c r="B1349" i="5"/>
  <c r="B1357" i="5"/>
  <c r="B1365" i="5"/>
  <c r="B1373" i="5"/>
  <c r="B1381" i="5"/>
  <c r="B1389" i="5"/>
  <c r="B817" i="5"/>
  <c r="B1124" i="5"/>
  <c r="B1188" i="5"/>
  <c r="B1221" i="5"/>
  <c r="B1272" i="5"/>
  <c r="B1298" i="5"/>
  <c r="B1350" i="5"/>
  <c r="B1358" i="5"/>
  <c r="B1366" i="5"/>
  <c r="B1374" i="5"/>
  <c r="B1382" i="5"/>
  <c r="B1390" i="5"/>
  <c r="B1398" i="5"/>
  <c r="B1406" i="5"/>
  <c r="B1414" i="5"/>
  <c r="B1422" i="5"/>
  <c r="B1430" i="5"/>
  <c r="B1438" i="5"/>
  <c r="B1446" i="5"/>
  <c r="B1459" i="5"/>
  <c r="B1465" i="5"/>
  <c r="B1472" i="5"/>
  <c r="B1478" i="5"/>
  <c r="B1491" i="5"/>
  <c r="B1497" i="5"/>
  <c r="B1504" i="5"/>
  <c r="B1510" i="5"/>
  <c r="B1523" i="5"/>
  <c r="B1529" i="5"/>
  <c r="B1533" i="5"/>
  <c r="B1537" i="5"/>
  <c r="B1541" i="5"/>
  <c r="B1545" i="5"/>
  <c r="B1549" i="5"/>
  <c r="B1553" i="5"/>
  <c r="B1557" i="5"/>
  <c r="B1561" i="5"/>
  <c r="B1565" i="5"/>
  <c r="B1569" i="5"/>
  <c r="B1573" i="5"/>
  <c r="B1577" i="5"/>
  <c r="B1581" i="5"/>
  <c r="B1585" i="5"/>
  <c r="B1589" i="5"/>
  <c r="B1593" i="5"/>
  <c r="B1597" i="5"/>
  <c r="B1601" i="5"/>
  <c r="B1605" i="5"/>
  <c r="B1609" i="5"/>
  <c r="B1613" i="5"/>
  <c r="B1617" i="5"/>
  <c r="B1621" i="5"/>
  <c r="B1625" i="5"/>
  <c r="B1629" i="5"/>
  <c r="B1633" i="5"/>
  <c r="B1637" i="5"/>
  <c r="B1641" i="5"/>
  <c r="B1645" i="5"/>
  <c r="B835" i="5"/>
  <c r="B1222" i="5"/>
  <c r="B1247" i="5"/>
  <c r="B1273" i="5"/>
  <c r="B1320" i="5"/>
  <c r="B1337" i="5"/>
  <c r="B1352" i="5"/>
  <c r="B1360" i="5"/>
  <c r="B1368" i="5"/>
  <c r="B1376" i="5"/>
  <c r="B1384" i="5"/>
  <c r="B1392" i="5"/>
  <c r="B1400" i="5"/>
  <c r="B1408" i="5"/>
  <c r="B1416" i="5"/>
  <c r="B1424" i="5"/>
  <c r="B1432" i="5"/>
  <c r="B1440" i="5"/>
  <c r="B1447" i="5"/>
  <c r="B1453" i="5"/>
  <c r="B1460" i="5"/>
  <c r="B1466" i="5"/>
  <c r="B1479" i="5"/>
  <c r="B1485" i="5"/>
  <c r="B1492" i="5"/>
  <c r="B1498" i="5"/>
  <c r="B1511" i="5"/>
  <c r="B1517" i="5"/>
  <c r="B1524" i="5"/>
  <c r="B1228" i="5"/>
  <c r="B1254" i="5"/>
  <c r="B1279" i="5"/>
  <c r="B1305" i="5"/>
  <c r="B1341" i="5"/>
  <c r="B1353" i="5"/>
  <c r="B1361" i="5"/>
  <c r="B1369" i="5"/>
  <c r="B1377" i="5"/>
  <c r="B1385" i="5"/>
  <c r="B1393" i="5"/>
  <c r="B1401" i="5"/>
  <c r="B1409" i="5"/>
  <c r="B1417" i="5"/>
  <c r="B1425" i="5"/>
  <c r="B1433" i="5"/>
  <c r="B1441" i="5"/>
  <c r="B1455" i="5"/>
  <c r="B1461" i="5"/>
  <c r="B1468" i="5"/>
  <c r="B1474" i="5"/>
  <c r="B1487" i="5"/>
  <c r="B1493" i="5"/>
  <c r="B1500" i="5"/>
  <c r="B1506" i="5"/>
  <c r="B1519" i="5"/>
  <c r="B1525" i="5"/>
  <c r="B967" i="5"/>
  <c r="B1092" i="5"/>
  <c r="B1156" i="5"/>
  <c r="B1206" i="5"/>
  <c r="B1234" i="5"/>
  <c r="B1259" i="5"/>
  <c r="B1285" i="5"/>
  <c r="B1354" i="5"/>
  <c r="B1362" i="5"/>
  <c r="B1370" i="5"/>
  <c r="B1378" i="5"/>
  <c r="B1386" i="5"/>
  <c r="B1394" i="5"/>
  <c r="B1402" i="5"/>
  <c r="B1410" i="5"/>
  <c r="B1418" i="5"/>
  <c r="B1426" i="5"/>
  <c r="B1434" i="5"/>
  <c r="B1442" i="5"/>
  <c r="B1449" i="5"/>
  <c r="B1456" i="5"/>
  <c r="B1462" i="5"/>
  <c r="B1475" i="5"/>
  <c r="B1481" i="5"/>
  <c r="B1488" i="5"/>
  <c r="B1494" i="5"/>
  <c r="B1507" i="5"/>
  <c r="B1513" i="5"/>
  <c r="B1520" i="5"/>
  <c r="B1526" i="5"/>
  <c r="B1531" i="5"/>
  <c r="B1535" i="5"/>
  <c r="B1539" i="5"/>
  <c r="B1543" i="5"/>
  <c r="B1547" i="5"/>
  <c r="B1551" i="5"/>
  <c r="B1555" i="5"/>
  <c r="B1559" i="5"/>
  <c r="B1563" i="5"/>
  <c r="B1567" i="5"/>
  <c r="B1571" i="5"/>
  <c r="B1575" i="5"/>
  <c r="B1579" i="5"/>
  <c r="B1583" i="5"/>
  <c r="B1587" i="5"/>
  <c r="B1591" i="5"/>
  <c r="B1595" i="5"/>
  <c r="B1599" i="5"/>
  <c r="B1603" i="5"/>
  <c r="B1607" i="5"/>
  <c r="B1611" i="5"/>
  <c r="B1615" i="5"/>
  <c r="B1619" i="5"/>
  <c r="B1623" i="5"/>
  <c r="B1627" i="5"/>
  <c r="B1631" i="5"/>
  <c r="B1635" i="5"/>
  <c r="B1821" i="5"/>
  <c r="B1817" i="5"/>
  <c r="B1813" i="5"/>
  <c r="B1809" i="5"/>
  <c r="B1805" i="5"/>
  <c r="B1801" i="5"/>
  <c r="B1797" i="5"/>
  <c r="B1793" i="5"/>
  <c r="B1789" i="5"/>
  <c r="B1785" i="5"/>
  <c r="B1781" i="5"/>
  <c r="B1777" i="5"/>
  <c r="B1773" i="5"/>
  <c r="B1769" i="5"/>
  <c r="B1765" i="5"/>
  <c r="B1761" i="5"/>
  <c r="B1757" i="5"/>
  <c r="B1753" i="5"/>
  <c r="B1749" i="5"/>
  <c r="B1745" i="5"/>
  <c r="B1741" i="5"/>
  <c r="B1737" i="5"/>
  <c r="B1733" i="5"/>
  <c r="B1729" i="5"/>
  <c r="B1720" i="5"/>
  <c r="B1710" i="5"/>
  <c r="B1705" i="5"/>
  <c r="B1694" i="5"/>
  <c r="B1689" i="5"/>
  <c r="B1678" i="5"/>
  <c r="B1673" i="5"/>
  <c r="B1662" i="5"/>
  <c r="B1657" i="5"/>
  <c r="B1646" i="5"/>
  <c r="B1527" i="5"/>
  <c r="B1509" i="5"/>
  <c r="B1476" i="5"/>
  <c r="B1458" i="5"/>
  <c r="B1420" i="5"/>
  <c r="B1397" i="5"/>
  <c r="B1324" i="5"/>
  <c r="B1227" i="5"/>
  <c r="B903" i="5"/>
  <c r="B50" i="4"/>
  <c r="A34" i="6" s="1"/>
  <c r="B33" i="4"/>
  <c r="A20" i="6" s="1"/>
  <c r="S1522" i="5"/>
  <c r="G2177" i="5" l="1"/>
  <c r="R2177" i="5"/>
  <c r="G2192" i="5"/>
  <c r="B53" i="4"/>
  <c r="A37" i="6" s="1"/>
  <c r="B59" i="4"/>
  <c r="A42" i="6" s="1"/>
  <c r="I2088" i="5"/>
  <c r="H2088" i="5"/>
  <c r="H2192" i="5"/>
  <c r="I2192" i="5"/>
  <c r="R2192" i="5"/>
  <c r="F2192" i="5"/>
  <c r="I2177" i="5"/>
  <c r="B70" i="4"/>
  <c r="A51" i="6" s="1"/>
  <c r="B239" i="5"/>
  <c r="B268" i="5"/>
  <c r="B93" i="5"/>
  <c r="B108" i="5"/>
  <c r="B115" i="5"/>
  <c r="B118" i="5"/>
  <c r="C89" i="5"/>
  <c r="V89" i="5" s="1"/>
  <c r="G89" i="5" s="1"/>
  <c r="C24" i="5"/>
  <c r="C182" i="5"/>
  <c r="AB182" i="5" s="1"/>
  <c r="C165" i="5"/>
  <c r="C112" i="5"/>
  <c r="C279" i="5"/>
  <c r="B187" i="5"/>
  <c r="AB187" i="5" s="1"/>
  <c r="B76" i="5"/>
  <c r="B145" i="5"/>
  <c r="B67" i="5"/>
  <c r="AB67" i="5" s="1"/>
  <c r="B53" i="5"/>
  <c r="C14" i="6"/>
  <c r="G49" i="4"/>
  <c r="B194" i="5"/>
  <c r="B65" i="5"/>
  <c r="C12" i="5"/>
  <c r="B223" i="5"/>
  <c r="B61" i="5"/>
  <c r="B70" i="5"/>
  <c r="C34" i="5"/>
  <c r="C102" i="5"/>
  <c r="C251" i="5"/>
  <c r="C244" i="5"/>
  <c r="C168" i="5"/>
  <c r="C257" i="5"/>
  <c r="C44" i="5"/>
  <c r="V44" i="5" s="1"/>
  <c r="G44" i="5" s="1"/>
  <c r="B264" i="5"/>
  <c r="AB264" i="5" s="1"/>
  <c r="B250" i="5"/>
  <c r="V250" i="5" s="1"/>
  <c r="B68" i="5"/>
  <c r="AB68" i="5" s="1"/>
  <c r="B59" i="5"/>
  <c r="B62" i="5"/>
  <c r="V62" i="5" s="1"/>
  <c r="C201" i="5"/>
  <c r="AB201" i="5" s="1"/>
  <c r="C50" i="5"/>
  <c r="C60" i="5"/>
  <c r="V60" i="5" s="1"/>
  <c r="G60" i="5" s="1"/>
  <c r="C170" i="5"/>
  <c r="V170" i="5" s="1"/>
  <c r="C268" i="5"/>
  <c r="V268" i="5" s="1"/>
  <c r="D55" i="4"/>
  <c r="C166" i="5"/>
  <c r="B260" i="5"/>
  <c r="B275" i="5"/>
  <c r="B229" i="5"/>
  <c r="B84" i="5"/>
  <c r="B83" i="5"/>
  <c r="B74" i="5"/>
  <c r="C121" i="5"/>
  <c r="C10" i="5"/>
  <c r="C88" i="5"/>
  <c r="C219" i="5"/>
  <c r="V219" i="5" s="1"/>
  <c r="C220" i="5"/>
  <c r="C159" i="5"/>
  <c r="C86" i="5"/>
  <c r="B234" i="5"/>
  <c r="B269" i="5"/>
  <c r="B79" i="5"/>
  <c r="C153" i="5"/>
  <c r="C20" i="5"/>
  <c r="AB20" i="5" s="1"/>
  <c r="B181" i="5"/>
  <c r="B263" i="5"/>
  <c r="V263" i="5" s="1"/>
  <c r="B191" i="5"/>
  <c r="V191" i="5" s="1"/>
  <c r="B57" i="5"/>
  <c r="B72" i="5"/>
  <c r="B66" i="5"/>
  <c r="C6" i="5"/>
  <c r="C177" i="5"/>
  <c r="C42" i="5"/>
  <c r="V42" i="5" s="1"/>
  <c r="G42" i="5" s="1"/>
  <c r="C142" i="5"/>
  <c r="C260" i="5"/>
  <c r="V260" i="5" s="1"/>
  <c r="D67" i="4"/>
  <c r="C194" i="5"/>
  <c r="B167" i="5"/>
  <c r="B277" i="5"/>
  <c r="B238" i="5"/>
  <c r="B244" i="5"/>
  <c r="B267" i="5"/>
  <c r="B37" i="5"/>
  <c r="V37" i="5" s="1"/>
  <c r="B64" i="5"/>
  <c r="V64" i="5" s="1"/>
  <c r="B55" i="5"/>
  <c r="B50" i="5"/>
  <c r="AB50" i="5" s="1"/>
  <c r="C209" i="5"/>
  <c r="C58" i="5"/>
  <c r="C68" i="5"/>
  <c r="C197" i="5"/>
  <c r="C29" i="5"/>
  <c r="C269" i="5"/>
  <c r="C130" i="5"/>
  <c r="B272" i="5"/>
  <c r="B232" i="5"/>
  <c r="AB232" i="5" s="1"/>
  <c r="B231" i="5"/>
  <c r="V231" i="5" s="1"/>
  <c r="B254" i="5"/>
  <c r="V254" i="5" s="1"/>
  <c r="B25" i="5"/>
  <c r="V25" i="5" s="1"/>
  <c r="B60" i="5"/>
  <c r="B51" i="5"/>
  <c r="B42" i="5"/>
  <c r="C217" i="5"/>
  <c r="V217" i="5" s="1"/>
  <c r="C82" i="5"/>
  <c r="C76" i="5"/>
  <c r="C206" i="5"/>
  <c r="V206" i="5" s="1"/>
  <c r="C39" i="5"/>
  <c r="V39" i="5" s="1"/>
  <c r="C67" i="5"/>
  <c r="C8" i="5"/>
  <c r="AB8" i="5" s="1"/>
  <c r="C230" i="5"/>
  <c r="C85" i="5"/>
  <c r="G43" i="4"/>
  <c r="B35" i="4"/>
  <c r="A22" i="6" s="1"/>
  <c r="B56" i="4"/>
  <c r="A39" i="6" s="1"/>
  <c r="B34" i="4"/>
  <c r="A21" i="6" s="1"/>
  <c r="C247" i="5"/>
  <c r="F45" i="6"/>
  <c r="F66" i="6"/>
  <c r="F50" i="6"/>
  <c r="F40" i="6"/>
  <c r="F30" i="6"/>
  <c r="F35" i="6"/>
  <c r="H35" i="6" s="1"/>
  <c r="A24" i="6"/>
  <c r="B278" i="5"/>
  <c r="B215" i="5"/>
  <c r="AB215" i="5" s="1"/>
  <c r="B169" i="5"/>
  <c r="B49" i="5"/>
  <c r="B127" i="5"/>
  <c r="V127" i="5" s="1"/>
  <c r="B22" i="5"/>
  <c r="V22" i="5" s="1"/>
  <c r="C109" i="5"/>
  <c r="C61" i="5"/>
  <c r="V61" i="5" s="1"/>
  <c r="C195" i="5"/>
  <c r="V195" i="5" s="1"/>
  <c r="C72" i="5"/>
  <c r="AB72" i="5" s="1"/>
  <c r="B179" i="5"/>
  <c r="B137" i="5"/>
  <c r="B56" i="5"/>
  <c r="V56" i="5" s="1"/>
  <c r="B110" i="5"/>
  <c r="C129" i="5"/>
  <c r="C114" i="5"/>
  <c r="C226" i="5"/>
  <c r="G74" i="4"/>
  <c r="B173" i="5"/>
  <c r="B247" i="5"/>
  <c r="B189" i="5"/>
  <c r="B171" i="5"/>
  <c r="B157" i="5"/>
  <c r="B204" i="5"/>
  <c r="B133" i="5"/>
  <c r="V133" i="5" s="1"/>
  <c r="B45" i="5"/>
  <c r="B140" i="5"/>
  <c r="V140" i="5" s="1"/>
  <c r="B52" i="5"/>
  <c r="B123" i="5"/>
  <c r="B35" i="5"/>
  <c r="B106" i="5"/>
  <c r="AB106" i="5" s="1"/>
  <c r="B18" i="5"/>
  <c r="AB18" i="5" s="1"/>
  <c r="C137" i="5"/>
  <c r="C108" i="5"/>
  <c r="V108" i="5" s="1"/>
  <c r="G108" i="5" s="1"/>
  <c r="C124" i="5"/>
  <c r="C134" i="5"/>
  <c r="C234" i="5"/>
  <c r="V1812" i="5"/>
  <c r="C235" i="5"/>
  <c r="C119" i="5"/>
  <c r="B71" i="4"/>
  <c r="A52" i="6" s="1"/>
  <c r="C263" i="5"/>
  <c r="C167" i="5"/>
  <c r="C22" i="5"/>
  <c r="C275" i="5"/>
  <c r="AB275" i="5" s="1"/>
  <c r="G67" i="4"/>
  <c r="B210" i="5"/>
  <c r="AB210" i="5" s="1"/>
  <c r="B144" i="5"/>
  <c r="B39" i="5"/>
  <c r="C100" i="5"/>
  <c r="V100" i="5" s="1"/>
  <c r="G100" i="5" s="1"/>
  <c r="C125" i="5"/>
  <c r="V125" i="5" s="1"/>
  <c r="C227" i="5"/>
  <c r="V227" i="5" s="1"/>
  <c r="B68" i="4"/>
  <c r="A49" i="6" s="1"/>
  <c r="B221" i="5"/>
  <c r="V221" i="5" s="1"/>
  <c r="B149" i="5"/>
  <c r="V149" i="5" s="1"/>
  <c r="B161" i="5"/>
  <c r="B141" i="5"/>
  <c r="V141" i="5" s="1"/>
  <c r="B197" i="5"/>
  <c r="B129" i="5"/>
  <c r="AB129" i="5" s="1"/>
  <c r="B41" i="5"/>
  <c r="B136" i="5"/>
  <c r="V136" i="5" s="1"/>
  <c r="E136" i="5" s="1"/>
  <c r="X136" i="5" s="1"/>
  <c r="B48" i="5"/>
  <c r="V48" i="5" s="1"/>
  <c r="B119" i="5"/>
  <c r="B31" i="5"/>
  <c r="B102" i="5"/>
  <c r="B14" i="5"/>
  <c r="C145" i="5"/>
  <c r="V1691" i="5"/>
  <c r="E1691" i="5" s="1"/>
  <c r="X1691" i="5" s="1"/>
  <c r="C116" i="5"/>
  <c r="V116" i="5" s="1"/>
  <c r="G116" i="5" s="1"/>
  <c r="C133" i="5"/>
  <c r="C143" i="5"/>
  <c r="V143" i="5" s="1"/>
  <c r="C15" i="5"/>
  <c r="AB15" i="5" s="1"/>
  <c r="C242" i="5"/>
  <c r="V242" i="5" s="1"/>
  <c r="C16" i="5"/>
  <c r="V16" i="5" s="1"/>
  <c r="C243" i="5"/>
  <c r="C128" i="5"/>
  <c r="V128" i="5" s="1"/>
  <c r="C178" i="5"/>
  <c r="V178" i="5" s="1"/>
  <c r="C246" i="5"/>
  <c r="V246" i="5" s="1"/>
  <c r="C131" i="5"/>
  <c r="AB131" i="5" s="1"/>
  <c r="C270" i="5"/>
  <c r="C5" i="6"/>
  <c r="V2230" i="5"/>
  <c r="E2225" i="5"/>
  <c r="X2225" i="5" s="1"/>
  <c r="B165" i="5"/>
  <c r="B276" i="5"/>
  <c r="V276" i="5" s="1"/>
  <c r="B262" i="5"/>
  <c r="B183" i="5"/>
  <c r="B121" i="5"/>
  <c r="B33" i="5"/>
  <c r="AB33" i="5" s="1"/>
  <c r="B128" i="5"/>
  <c r="B40" i="5"/>
  <c r="B111" i="5"/>
  <c r="V111" i="5" s="1"/>
  <c r="B23" i="5"/>
  <c r="B94" i="5"/>
  <c r="B6" i="5"/>
  <c r="V6" i="5" s="1"/>
  <c r="G6" i="5" s="1"/>
  <c r="C161" i="5"/>
  <c r="C151" i="5"/>
  <c r="C162" i="5"/>
  <c r="V162" i="5" s="1"/>
  <c r="C40" i="5"/>
  <c r="C258" i="5"/>
  <c r="V258" i="5" s="1"/>
  <c r="C43" i="5"/>
  <c r="V43" i="5" s="1"/>
  <c r="C259" i="5"/>
  <c r="V259" i="5" s="1"/>
  <c r="C147" i="5"/>
  <c r="AB147" i="5" s="1"/>
  <c r="B69" i="4"/>
  <c r="A50" i="6" s="1"/>
  <c r="A27" i="6"/>
  <c r="C203" i="5"/>
  <c r="V203" i="5" s="1"/>
  <c r="C35" i="5"/>
  <c r="C231" i="5"/>
  <c r="C32" i="6"/>
  <c r="B57" i="4"/>
  <c r="A40" i="6" s="1"/>
  <c r="B270" i="5"/>
  <c r="AB270" i="5" s="1"/>
  <c r="B256" i="5"/>
  <c r="B175" i="5"/>
  <c r="AB175" i="5" s="1"/>
  <c r="B117" i="5"/>
  <c r="AB117" i="5" s="1"/>
  <c r="B29" i="5"/>
  <c r="B124" i="5"/>
  <c r="B36" i="5"/>
  <c r="AB36" i="5" s="1"/>
  <c r="B107" i="5"/>
  <c r="AB107" i="5" s="1"/>
  <c r="B19" i="5"/>
  <c r="V19" i="5" s="1"/>
  <c r="B90" i="5"/>
  <c r="C169" i="5"/>
  <c r="C160" i="5"/>
  <c r="V160" i="5" s="1"/>
  <c r="I160" i="5" s="1"/>
  <c r="C171" i="5"/>
  <c r="C54" i="5"/>
  <c r="C266" i="5"/>
  <c r="AB266" i="5" s="1"/>
  <c r="C55" i="5"/>
  <c r="C267" i="5"/>
  <c r="V267" i="5" s="1"/>
  <c r="C156" i="5"/>
  <c r="V156" i="5" s="1"/>
  <c r="C148" i="5"/>
  <c r="AB148" i="5" s="1"/>
  <c r="C176" i="5"/>
  <c r="C273" i="5"/>
  <c r="C212" i="5"/>
  <c r="V212" i="5" s="1"/>
  <c r="C52" i="6"/>
  <c r="B45" i="6"/>
  <c r="G45" i="6" s="1"/>
  <c r="B25" i="6"/>
  <c r="G25" i="6" s="1"/>
  <c r="H25" i="6" s="1"/>
  <c r="G20" i="6"/>
  <c r="H20" i="6" s="1"/>
  <c r="B35" i="6"/>
  <c r="G35" i="6" s="1"/>
  <c r="B40" i="6"/>
  <c r="G40" i="6" s="1"/>
  <c r="B50" i="6"/>
  <c r="G50" i="6" s="1"/>
  <c r="H50" i="6" s="1"/>
  <c r="B58" i="4"/>
  <c r="A41" i="6" s="1"/>
  <c r="B253" i="5"/>
  <c r="AB253" i="5" s="1"/>
  <c r="B257" i="5"/>
  <c r="V257" i="5" s="1"/>
  <c r="B281" i="5"/>
  <c r="B243" i="5"/>
  <c r="B153" i="5"/>
  <c r="B109" i="5"/>
  <c r="B21" i="5"/>
  <c r="AB21" i="5" s="1"/>
  <c r="B116" i="5"/>
  <c r="B28" i="5"/>
  <c r="B99" i="5"/>
  <c r="B11" i="5"/>
  <c r="B82" i="5"/>
  <c r="V1554" i="5"/>
  <c r="I1554" i="5" s="1"/>
  <c r="C9" i="5"/>
  <c r="V9" i="5" s="1"/>
  <c r="G9" i="5" s="1"/>
  <c r="C185" i="5"/>
  <c r="AB185" i="5" s="1"/>
  <c r="C18" i="5"/>
  <c r="C179" i="5"/>
  <c r="C189" i="5"/>
  <c r="C79" i="5"/>
  <c r="V79" i="5" s="1"/>
  <c r="C278" i="5"/>
  <c r="AB278" i="5" s="1"/>
  <c r="C80" i="5"/>
  <c r="C174" i="5"/>
  <c r="V174" i="5" s="1"/>
  <c r="C11" i="5"/>
  <c r="B63" i="4"/>
  <c r="A45" i="6" s="1"/>
  <c r="C99" i="5"/>
  <c r="C238" i="5"/>
  <c r="C157" i="5"/>
  <c r="V2148" i="5"/>
  <c r="F2148" i="5" s="1"/>
  <c r="V2030" i="5"/>
  <c r="R2030" i="5" s="1"/>
  <c r="E2152" i="5"/>
  <c r="X2152" i="5" s="1"/>
  <c r="B251" i="5"/>
  <c r="B279" i="5"/>
  <c r="B230" i="5"/>
  <c r="B273" i="5"/>
  <c r="B105" i="5"/>
  <c r="V105" i="5" s="1"/>
  <c r="G105" i="5" s="1"/>
  <c r="B17" i="5"/>
  <c r="B112" i="5"/>
  <c r="AB112" i="5" s="1"/>
  <c r="B24" i="5"/>
  <c r="AB24" i="5" s="1"/>
  <c r="B95" i="5"/>
  <c r="AB95" i="5" s="1"/>
  <c r="B7" i="5"/>
  <c r="AB7" i="5" s="1"/>
  <c r="B78" i="5"/>
  <c r="V78" i="5" s="1"/>
  <c r="C17" i="5"/>
  <c r="AB17" i="5" s="1"/>
  <c r="C193" i="5"/>
  <c r="V193" i="5" s="1"/>
  <c r="G193" i="5" s="1"/>
  <c r="C26" i="5"/>
  <c r="AB26" i="5" s="1"/>
  <c r="C188" i="5"/>
  <c r="AB188" i="5" s="1"/>
  <c r="C198" i="5"/>
  <c r="V198" i="5" s="1"/>
  <c r="C93" i="5"/>
  <c r="AB93" i="5" s="1"/>
  <c r="C281" i="5"/>
  <c r="C94" i="5"/>
  <c r="C183" i="5"/>
  <c r="C23" i="5"/>
  <c r="C110" i="5"/>
  <c r="C47" i="5"/>
  <c r="V47" i="5" s="1"/>
  <c r="C214" i="5"/>
  <c r="C120" i="5"/>
  <c r="AB120" i="5" s="1"/>
  <c r="G55" i="4"/>
  <c r="V2254" i="5"/>
  <c r="E2254" i="5" s="1"/>
  <c r="X2254" i="5" s="1"/>
  <c r="G2147" i="5"/>
  <c r="V1788" i="5"/>
  <c r="E1788" i="5" s="1"/>
  <c r="AB1768" i="5"/>
  <c r="B235" i="5"/>
  <c r="AB235" i="5" s="1"/>
  <c r="B85" i="5"/>
  <c r="B180" i="5"/>
  <c r="V180" i="5" s="1"/>
  <c r="B92" i="5"/>
  <c r="AB92" i="5" s="1"/>
  <c r="B163" i="5"/>
  <c r="V163" i="5" s="1"/>
  <c r="B75" i="5"/>
  <c r="AB75" i="5" s="1"/>
  <c r="B146" i="5"/>
  <c r="B58" i="5"/>
  <c r="C57" i="5"/>
  <c r="V57" i="5" s="1"/>
  <c r="G57" i="5" s="1"/>
  <c r="C66" i="5"/>
  <c r="AB66" i="5" s="1"/>
  <c r="C28" i="5"/>
  <c r="V28" i="5" s="1"/>
  <c r="G28" i="5" s="1"/>
  <c r="C232" i="5"/>
  <c r="C14" i="5"/>
  <c r="C241" i="5"/>
  <c r="V241" i="5" s="1"/>
  <c r="C144" i="5"/>
  <c r="C146" i="5"/>
  <c r="C228" i="5"/>
  <c r="AB228" i="5" s="1"/>
  <c r="C87" i="5"/>
  <c r="C59" i="5"/>
  <c r="AB59" i="5" s="1"/>
  <c r="C175" i="5"/>
  <c r="C32" i="5"/>
  <c r="V32" i="5" s="1"/>
  <c r="G37" i="4"/>
  <c r="V2078" i="5"/>
  <c r="J2078" i="5" s="1"/>
  <c r="A26" i="6"/>
  <c r="B265" i="5"/>
  <c r="V265" i="5" s="1"/>
  <c r="B245" i="5"/>
  <c r="AB245" i="5" s="1"/>
  <c r="B200" i="5"/>
  <c r="AB200" i="5" s="1"/>
  <c r="B237" i="5"/>
  <c r="V237" i="5" s="1"/>
  <c r="B274" i="5"/>
  <c r="AB274" i="5" s="1"/>
  <c r="B222" i="5"/>
  <c r="V222" i="5" s="1"/>
  <c r="B81" i="5"/>
  <c r="B176" i="5"/>
  <c r="V176" i="5" s="1"/>
  <c r="B88" i="5"/>
  <c r="V88" i="5" s="1"/>
  <c r="B159" i="5"/>
  <c r="B71" i="5"/>
  <c r="V71" i="5" s="1"/>
  <c r="B142" i="5"/>
  <c r="B54" i="5"/>
  <c r="C65" i="5"/>
  <c r="AB65" i="5" s="1"/>
  <c r="C74" i="5"/>
  <c r="AB74" i="5" s="1"/>
  <c r="C36" i="5"/>
  <c r="C13" i="5"/>
  <c r="V13" i="5" s="1"/>
  <c r="C240" i="5"/>
  <c r="V240" i="5" s="1"/>
  <c r="I240" i="5" s="1"/>
  <c r="C27" i="5"/>
  <c r="AB27" i="5" s="1"/>
  <c r="C249" i="5"/>
  <c r="C154" i="5"/>
  <c r="AB154" i="5" s="1"/>
  <c r="C155" i="5"/>
  <c r="V155" i="5" s="1"/>
  <c r="C236" i="5"/>
  <c r="V236" i="5" s="1"/>
  <c r="C101" i="5"/>
  <c r="V101" i="5" s="1"/>
  <c r="C139" i="5"/>
  <c r="V139" i="5" s="1"/>
  <c r="C277" i="5"/>
  <c r="AB277" i="5" s="1"/>
  <c r="G2035" i="5"/>
  <c r="G1888" i="5"/>
  <c r="C6" i="6"/>
  <c r="B52" i="4"/>
  <c r="A36" i="6" s="1"/>
  <c r="B51" i="4"/>
  <c r="A35" i="6" s="1"/>
  <c r="E1888" i="5"/>
  <c r="X1888" i="5" s="1"/>
  <c r="G31" i="4"/>
  <c r="C271" i="5"/>
  <c r="B214" i="5"/>
  <c r="B226" i="5"/>
  <c r="V226" i="5" s="1"/>
  <c r="B186" i="5"/>
  <c r="AB186" i="5" s="1"/>
  <c r="B218" i="5"/>
  <c r="B261" i="5"/>
  <c r="B209" i="5"/>
  <c r="B73" i="5"/>
  <c r="V73" i="5" s="1"/>
  <c r="G73" i="5" s="1"/>
  <c r="B168" i="5"/>
  <c r="V168" i="5" s="1"/>
  <c r="J168" i="5" s="1"/>
  <c r="B80" i="5"/>
  <c r="B151" i="5"/>
  <c r="B63" i="5"/>
  <c r="AB63" i="5" s="1"/>
  <c r="B134" i="5"/>
  <c r="B46" i="5"/>
  <c r="C81" i="5"/>
  <c r="C90" i="5"/>
  <c r="C52" i="5"/>
  <c r="V52" i="5" s="1"/>
  <c r="G52" i="5" s="1"/>
  <c r="C38" i="5"/>
  <c r="V38" i="5" s="1"/>
  <c r="C256" i="5"/>
  <c r="C53" i="5"/>
  <c r="C172" i="5"/>
  <c r="V172" i="5" s="1"/>
  <c r="C173" i="5"/>
  <c r="C31" i="5"/>
  <c r="C252" i="5"/>
  <c r="V252" i="5" s="1"/>
  <c r="C123" i="5"/>
  <c r="C229" i="5"/>
  <c r="C253" i="5"/>
  <c r="C46" i="5"/>
  <c r="C255" i="5"/>
  <c r="F2177" i="5"/>
  <c r="AB2058" i="5"/>
  <c r="B30" i="6"/>
  <c r="G30" i="6" s="1"/>
  <c r="V1683" i="5"/>
  <c r="G1683" i="5" s="1"/>
  <c r="V1690" i="5"/>
  <c r="H1690" i="5" s="1"/>
  <c r="V1562" i="5"/>
  <c r="J1562" i="5" s="1"/>
  <c r="V1626" i="5"/>
  <c r="R1626" i="5" s="1"/>
  <c r="V1661" i="5"/>
  <c r="G1661" i="5" s="1"/>
  <c r="V589" i="5"/>
  <c r="F589" i="5" s="1"/>
  <c r="V333" i="5"/>
  <c r="J333" i="5" s="1"/>
  <c r="G2034" i="5"/>
  <c r="J2224" i="5"/>
  <c r="V2286" i="5"/>
  <c r="G2286" i="5" s="1"/>
  <c r="V1413" i="5"/>
  <c r="G1413" i="5" s="1"/>
  <c r="AB1715" i="5"/>
  <c r="V1722" i="5"/>
  <c r="J2171" i="5"/>
  <c r="AB1709" i="5"/>
  <c r="V1651" i="5"/>
  <c r="G1651" i="5" s="1"/>
  <c r="V1677" i="5"/>
  <c r="G1677" i="5" s="1"/>
  <c r="E2177" i="5"/>
  <c r="X2177" i="5" s="1"/>
  <c r="R2120" i="5"/>
  <c r="H2177" i="5"/>
  <c r="AB2106" i="5"/>
  <c r="G1863" i="5"/>
  <c r="F2171" i="5"/>
  <c r="R2171" i="5"/>
  <c r="F2114" i="5"/>
  <c r="F2120" i="5"/>
  <c r="G2164" i="5"/>
  <c r="I2171" i="5"/>
  <c r="H2120" i="5"/>
  <c r="V1514" i="5"/>
  <c r="I1514" i="5" s="1"/>
  <c r="V1699" i="5"/>
  <c r="G1699" i="5" s="1"/>
  <c r="G2171" i="5"/>
  <c r="R2114" i="5"/>
  <c r="E2114" i="5"/>
  <c r="X2114" i="5" s="1"/>
  <c r="H2121" i="5"/>
  <c r="I2120" i="5"/>
  <c r="H2171" i="5"/>
  <c r="I2040" i="5"/>
  <c r="E2120" i="5"/>
  <c r="X2120" i="5" s="1"/>
  <c r="G2114" i="5"/>
  <c r="G2175" i="5"/>
  <c r="V1642" i="5"/>
  <c r="G1642" i="5" s="1"/>
  <c r="V2228" i="5"/>
  <c r="H2228" i="5" s="1"/>
  <c r="G2120" i="5"/>
  <c r="V1784" i="5"/>
  <c r="E1784" i="5" s="1"/>
  <c r="V1469" i="5"/>
  <c r="I1469" i="5" s="1"/>
  <c r="V1630" i="5"/>
  <c r="R1630" i="5" s="1"/>
  <c r="V1714" i="5"/>
  <c r="G1714" i="5" s="1"/>
  <c r="V1522" i="5"/>
  <c r="E1522" i="5" s="1"/>
  <c r="X1522" i="5" s="1"/>
  <c r="AB1437" i="5"/>
  <c r="J2088" i="5"/>
  <c r="V1778" i="5"/>
  <c r="J1778" i="5" s="1"/>
  <c r="V1650" i="5"/>
  <c r="G1650" i="5" s="1"/>
  <c r="V1771" i="5"/>
  <c r="I1771" i="5" s="1"/>
  <c r="B64" i="6"/>
  <c r="G2224" i="5"/>
  <c r="V1421" i="5"/>
  <c r="J1421" i="5" s="1"/>
  <c r="V1445" i="5"/>
  <c r="E1445" i="5" s="1"/>
  <c r="X1445" i="5" s="1"/>
  <c r="V1693" i="5"/>
  <c r="G1693" i="5" s="1"/>
  <c r="E2224" i="5"/>
  <c r="X2224" i="5" s="1"/>
  <c r="V2240" i="5"/>
  <c r="G2240" i="5" s="1"/>
  <c r="AB2098" i="5"/>
  <c r="AB2154" i="5"/>
  <c r="AB2026" i="5"/>
  <c r="V1717" i="5"/>
  <c r="E1717" i="5" s="1"/>
  <c r="X1717" i="5" s="1"/>
  <c r="V1738" i="5"/>
  <c r="R1738" i="5" s="1"/>
  <c r="V1802" i="5"/>
  <c r="R1802" i="5" s="1"/>
  <c r="V1546" i="5"/>
  <c r="F1546" i="5" s="1"/>
  <c r="V1610" i="5"/>
  <c r="R1610" i="5" s="1"/>
  <c r="V1731" i="5"/>
  <c r="G1731" i="5" s="1"/>
  <c r="V1795" i="5"/>
  <c r="H1795" i="5" s="1"/>
  <c r="AB1667" i="5"/>
  <c r="V1590" i="5"/>
  <c r="E1590" i="5" s="1"/>
  <c r="G461" i="5"/>
  <c r="H2225" i="5"/>
  <c r="R2088" i="5"/>
  <c r="V2110" i="5"/>
  <c r="I2110" i="5" s="1"/>
  <c r="E2088" i="5"/>
  <c r="X2088" i="5" s="1"/>
  <c r="I2208" i="5"/>
  <c r="E2104" i="5"/>
  <c r="X2104" i="5" s="1"/>
  <c r="G2088" i="5"/>
  <c r="G2225" i="5"/>
  <c r="AB1744" i="5"/>
  <c r="E2168" i="5"/>
  <c r="X2168" i="5" s="1"/>
  <c r="H2168" i="5"/>
  <c r="V2046" i="5"/>
  <c r="H2046" i="5" s="1"/>
  <c r="H2224" i="5"/>
  <c r="E2209" i="5"/>
  <c r="X2209" i="5" s="1"/>
  <c r="G2063" i="5"/>
  <c r="G2129" i="5"/>
  <c r="E2129" i="5"/>
  <c r="X2129" i="5" s="1"/>
  <c r="I2121" i="5"/>
  <c r="V2102" i="5"/>
  <c r="G2102" i="5" s="1"/>
  <c r="F2121" i="5"/>
  <c r="R2121" i="5"/>
  <c r="E2121" i="5"/>
  <c r="X2121" i="5" s="1"/>
  <c r="I2136" i="5"/>
  <c r="V2128" i="5"/>
  <c r="G2128" i="5" s="1"/>
  <c r="R2185" i="5"/>
  <c r="R2208" i="5"/>
  <c r="J2185" i="5"/>
  <c r="E2185" i="5"/>
  <c r="X2185" i="5" s="1"/>
  <c r="E2367" i="5"/>
  <c r="J2367" i="5"/>
  <c r="I2367" i="5"/>
  <c r="H2367" i="5"/>
  <c r="R2367" i="5"/>
  <c r="F2367" i="5"/>
  <c r="G2367" i="5"/>
  <c r="E2293" i="5"/>
  <c r="X2293" i="5" s="1"/>
  <c r="G2293" i="5"/>
  <c r="R2293" i="5"/>
  <c r="J2293" i="5"/>
  <c r="I2293" i="5"/>
  <c r="F2293" i="5"/>
  <c r="H2293" i="5"/>
  <c r="E2357" i="5"/>
  <c r="X2357" i="5" s="1"/>
  <c r="H2357" i="5"/>
  <c r="I2357" i="5"/>
  <c r="F2357" i="5"/>
  <c r="J2357" i="5"/>
  <c r="R2357" i="5"/>
  <c r="G2357" i="5"/>
  <c r="E2333" i="5"/>
  <c r="X2333" i="5" s="1"/>
  <c r="G2333" i="5"/>
  <c r="H2333" i="5"/>
  <c r="F2333" i="5"/>
  <c r="I2333" i="5"/>
  <c r="J2333" i="5"/>
  <c r="R2333" i="5"/>
  <c r="E2365" i="5"/>
  <c r="G2365" i="5"/>
  <c r="I2365" i="5"/>
  <c r="H2365" i="5"/>
  <c r="R2365" i="5"/>
  <c r="J2365" i="5"/>
  <c r="F2365" i="5"/>
  <c r="I2356" i="5"/>
  <c r="R2356" i="5"/>
  <c r="H2356" i="5"/>
  <c r="E2356" i="5"/>
  <c r="X2356" i="5" s="1"/>
  <c r="J2356" i="5"/>
  <c r="F2356" i="5"/>
  <c r="G2356" i="5"/>
  <c r="E2309" i="5"/>
  <c r="X2309" i="5" s="1"/>
  <c r="I2309" i="5"/>
  <c r="G2309" i="5"/>
  <c r="H2309" i="5"/>
  <c r="J2309" i="5"/>
  <c r="F2309" i="5"/>
  <c r="R2309" i="5"/>
  <c r="E2373" i="5"/>
  <c r="X2373" i="5" s="1"/>
  <c r="I2373" i="5"/>
  <c r="H2373" i="5"/>
  <c r="R2373" i="5"/>
  <c r="J2373" i="5"/>
  <c r="F2373" i="5"/>
  <c r="G2373" i="5"/>
  <c r="G2279" i="5"/>
  <c r="I2279" i="5"/>
  <c r="H2279" i="5"/>
  <c r="F2279" i="5"/>
  <c r="R2279" i="5"/>
  <c r="J2279" i="5"/>
  <c r="J2104" i="5"/>
  <c r="G2136" i="5"/>
  <c r="F2224" i="5"/>
  <c r="J2209" i="5"/>
  <c r="V2082" i="5"/>
  <c r="J2082" i="5" s="1"/>
  <c r="AB2331" i="5"/>
  <c r="T2363" i="5"/>
  <c r="S2363" i="5"/>
  <c r="V2329" i="5"/>
  <c r="G2329" i="5" s="1"/>
  <c r="V2242" i="5"/>
  <c r="V2306" i="5"/>
  <c r="G2306" i="5" s="1"/>
  <c r="AB2306" i="5"/>
  <c r="V2370" i="5"/>
  <c r="G2370" i="5" s="1"/>
  <c r="AB2332" i="5"/>
  <c r="V2267" i="5"/>
  <c r="G2267" i="5" s="1"/>
  <c r="V2331" i="5"/>
  <c r="AB2313" i="5"/>
  <c r="AB2345" i="5"/>
  <c r="V2350" i="5"/>
  <c r="AB2350" i="5"/>
  <c r="V2328" i="5"/>
  <c r="G2328" i="5" s="1"/>
  <c r="AB2335" i="5"/>
  <c r="V2273" i="5"/>
  <c r="V2337" i="5"/>
  <c r="V2314" i="5"/>
  <c r="G2314" i="5" s="1"/>
  <c r="AB2314" i="5"/>
  <c r="AB2304" i="5"/>
  <c r="T2304" i="5"/>
  <c r="S2304" i="5"/>
  <c r="AB2336" i="5"/>
  <c r="V2275" i="5"/>
  <c r="V2339" i="5"/>
  <c r="G2339" i="5" s="1"/>
  <c r="AB2317" i="5"/>
  <c r="AB2349" i="5"/>
  <c r="V2358" i="5"/>
  <c r="G2358" i="5" s="1"/>
  <c r="AB2358" i="5"/>
  <c r="V2336" i="5"/>
  <c r="E2341" i="5"/>
  <c r="X2341" i="5" s="1"/>
  <c r="H2341" i="5"/>
  <c r="J2341" i="5"/>
  <c r="R2341" i="5"/>
  <c r="I2341" i="5"/>
  <c r="F2341" i="5"/>
  <c r="G2341" i="5"/>
  <c r="J2348" i="5"/>
  <c r="E2348" i="5"/>
  <c r="X2348" i="5" s="1"/>
  <c r="R2348" i="5"/>
  <c r="H2348" i="5"/>
  <c r="F2348" i="5"/>
  <c r="I2348" i="5"/>
  <c r="E2325" i="5"/>
  <c r="X2325" i="5" s="1"/>
  <c r="J2325" i="5"/>
  <c r="I2325" i="5"/>
  <c r="R2325" i="5"/>
  <c r="H2325" i="5"/>
  <c r="F2325" i="5"/>
  <c r="G2332" i="5"/>
  <c r="F2332" i="5"/>
  <c r="R2332" i="5"/>
  <c r="J2332" i="5"/>
  <c r="E2332" i="5"/>
  <c r="X2332" i="5" s="1"/>
  <c r="H2332" i="5"/>
  <c r="I2332" i="5"/>
  <c r="V2335" i="5"/>
  <c r="G525" i="5"/>
  <c r="E2287" i="5"/>
  <c r="X2287" i="5" s="1"/>
  <c r="G2287" i="5"/>
  <c r="R2287" i="5"/>
  <c r="J2287" i="5"/>
  <c r="I2287" i="5"/>
  <c r="F2287" i="5"/>
  <c r="H2287" i="5"/>
  <c r="V2190" i="5"/>
  <c r="J2190" i="5" s="1"/>
  <c r="AB2307" i="5"/>
  <c r="AB2339" i="5"/>
  <c r="V2345" i="5"/>
  <c r="V2322" i="5"/>
  <c r="G2322" i="5" s="1"/>
  <c r="AB2322" i="5"/>
  <c r="V2308" i="5"/>
  <c r="AB2308" i="5"/>
  <c r="AB2340" i="5"/>
  <c r="V2340" i="5"/>
  <c r="V2347" i="5"/>
  <c r="G2347" i="5" s="1"/>
  <c r="AB2321" i="5"/>
  <c r="AB2353" i="5"/>
  <c r="V2366" i="5"/>
  <c r="G2366" i="5" s="1"/>
  <c r="V2344" i="5"/>
  <c r="V2024" i="5"/>
  <c r="G2024" i="5" s="1"/>
  <c r="AB2146" i="5"/>
  <c r="AB2311" i="5"/>
  <c r="V2343" i="5"/>
  <c r="AB2343" i="5"/>
  <c r="V2289" i="5"/>
  <c r="V2353" i="5"/>
  <c r="G2353" i="5" s="1"/>
  <c r="V2330" i="5"/>
  <c r="G2330" i="5" s="1"/>
  <c r="AB2312" i="5"/>
  <c r="AB2344" i="5"/>
  <c r="V2355" i="5"/>
  <c r="G2355" i="5" s="1"/>
  <c r="AB2325" i="5"/>
  <c r="AB2357" i="5"/>
  <c r="V2310" i="5"/>
  <c r="G2310" i="5" s="1"/>
  <c r="AB2310" i="5"/>
  <c r="V2352" i="5"/>
  <c r="V2317" i="5"/>
  <c r="V2372" i="5"/>
  <c r="V2311" i="5"/>
  <c r="V2364" i="5"/>
  <c r="V653" i="5"/>
  <c r="G653" i="5" s="1"/>
  <c r="E2285" i="5"/>
  <c r="X2285" i="5" s="1"/>
  <c r="J2285" i="5"/>
  <c r="I2285" i="5"/>
  <c r="H2285" i="5"/>
  <c r="G2285" i="5"/>
  <c r="R2285" i="5"/>
  <c r="F2285" i="5"/>
  <c r="G2071" i="5"/>
  <c r="R2104" i="5"/>
  <c r="F2209" i="5"/>
  <c r="T2315" i="5"/>
  <c r="S2315" i="5"/>
  <c r="AB2315" i="5"/>
  <c r="AB2347" i="5"/>
  <c r="V2361" i="5"/>
  <c r="V2274" i="5"/>
  <c r="V2338" i="5"/>
  <c r="G2338" i="5" s="1"/>
  <c r="T2316" i="5"/>
  <c r="S2316" i="5"/>
  <c r="AB2316" i="5"/>
  <c r="AB2348" i="5"/>
  <c r="V2299" i="5"/>
  <c r="V2363" i="5"/>
  <c r="G2363" i="5" s="1"/>
  <c r="S2329" i="5"/>
  <c r="T2329" i="5"/>
  <c r="AB2329" i="5"/>
  <c r="AB2361" i="5"/>
  <c r="V2318" i="5"/>
  <c r="G2318" i="5" s="1"/>
  <c r="AB2318" i="5"/>
  <c r="V2360" i="5"/>
  <c r="G2360" i="5" s="1"/>
  <c r="G2325" i="5"/>
  <c r="V1501" i="5"/>
  <c r="J1501" i="5" s="1"/>
  <c r="G2125" i="5"/>
  <c r="G2104" i="5"/>
  <c r="F2104" i="5"/>
  <c r="I2224" i="5"/>
  <c r="R2209" i="5"/>
  <c r="AB2319" i="5"/>
  <c r="V2319" i="5"/>
  <c r="AB2351" i="5"/>
  <c r="V2351" i="5"/>
  <c r="V2305" i="5"/>
  <c r="V2369" i="5"/>
  <c r="G2369" i="5" s="1"/>
  <c r="V2346" i="5"/>
  <c r="G2346" i="5" s="1"/>
  <c r="AB2346" i="5"/>
  <c r="AB2320" i="5"/>
  <c r="AB2352" i="5"/>
  <c r="V2243" i="5"/>
  <c r="G2243" i="5" s="1"/>
  <c r="V2307" i="5"/>
  <c r="G2307" i="5" s="1"/>
  <c r="V2371" i="5"/>
  <c r="G2371" i="5" s="1"/>
  <c r="AB2333" i="5"/>
  <c r="V2326" i="5"/>
  <c r="G2326" i="5" s="1"/>
  <c r="AB2326" i="5"/>
  <c r="V2304" i="5"/>
  <c r="G2304" i="5" s="1"/>
  <c r="V2368" i="5"/>
  <c r="AB2330" i="5"/>
  <c r="G2348" i="5"/>
  <c r="G2188" i="5"/>
  <c r="H2104" i="5"/>
  <c r="G2209" i="5"/>
  <c r="AB2323" i="5"/>
  <c r="AB2355" i="5"/>
  <c r="V2313" i="5"/>
  <c r="G2313" i="5" s="1"/>
  <c r="V2290" i="5"/>
  <c r="G2290" i="5" s="1"/>
  <c r="V2354" i="5"/>
  <c r="G2354" i="5" s="1"/>
  <c r="AB2354" i="5"/>
  <c r="V2324" i="5"/>
  <c r="AB2324" i="5"/>
  <c r="AB2356" i="5"/>
  <c r="V2315" i="5"/>
  <c r="G2315" i="5" s="1"/>
  <c r="AB2305" i="5"/>
  <c r="AB2337" i="5"/>
  <c r="V2334" i="5"/>
  <c r="G2334" i="5" s="1"/>
  <c r="AB2334" i="5"/>
  <c r="V2312" i="5"/>
  <c r="V2349" i="5"/>
  <c r="G2202" i="5"/>
  <c r="E2279" i="5"/>
  <c r="X2279" i="5" s="1"/>
  <c r="H2209" i="5"/>
  <c r="AB2327" i="5"/>
  <c r="V2327" i="5"/>
  <c r="AB2359" i="5"/>
  <c r="V2359" i="5"/>
  <c r="V2321" i="5"/>
  <c r="G2321" i="5" s="1"/>
  <c r="V2362" i="5"/>
  <c r="G2362" i="5" s="1"/>
  <c r="AB2328" i="5"/>
  <c r="AB2360" i="5"/>
  <c r="V2323" i="5"/>
  <c r="G2323" i="5" s="1"/>
  <c r="AB2309" i="5"/>
  <c r="AB2341" i="5"/>
  <c r="AB2373" i="5"/>
  <c r="V2342" i="5"/>
  <c r="G2342" i="5" s="1"/>
  <c r="AB2342" i="5"/>
  <c r="V2320" i="5"/>
  <c r="G2320" i="5" s="1"/>
  <c r="E2303" i="5"/>
  <c r="I2303" i="5"/>
  <c r="H2303" i="5"/>
  <c r="F2303" i="5"/>
  <c r="R2303" i="5"/>
  <c r="J2303" i="5"/>
  <c r="G2040" i="5"/>
  <c r="R2129" i="5"/>
  <c r="R2136" i="5"/>
  <c r="F2208" i="5"/>
  <c r="J1888" i="5"/>
  <c r="V2201" i="5"/>
  <c r="G2201" i="5" s="1"/>
  <c r="V2191" i="5"/>
  <c r="G2191" i="5" s="1"/>
  <c r="E2063" i="5"/>
  <c r="X2063" i="5" s="1"/>
  <c r="I2063" i="5"/>
  <c r="F2063" i="5"/>
  <c r="R2063" i="5"/>
  <c r="J2063" i="5"/>
  <c r="T2122" i="5"/>
  <c r="S2122" i="5"/>
  <c r="AB2122" i="5"/>
  <c r="T2050" i="5"/>
  <c r="S2050" i="5"/>
  <c r="AB2050" i="5"/>
  <c r="V2181" i="5"/>
  <c r="G2181" i="5" s="1"/>
  <c r="AB2042" i="5"/>
  <c r="V1981" i="5"/>
  <c r="G1981" i="5" s="1"/>
  <c r="V2194" i="5"/>
  <c r="G2194" i="5" s="1"/>
  <c r="V2130" i="5"/>
  <c r="V2066" i="5"/>
  <c r="J2040" i="5"/>
  <c r="R2152" i="5"/>
  <c r="V2193" i="5"/>
  <c r="G2193" i="5" s="1"/>
  <c r="T2138" i="5"/>
  <c r="S2138" i="5"/>
  <c r="AB2138" i="5"/>
  <c r="V2119" i="5"/>
  <c r="G2119" i="5" s="1"/>
  <c r="V2045" i="5"/>
  <c r="G2045" i="5" s="1"/>
  <c r="V2044" i="5"/>
  <c r="G2044" i="5" s="1"/>
  <c r="T2034" i="5"/>
  <c r="AB2034" i="5"/>
  <c r="S2034" i="5"/>
  <c r="V2179" i="5"/>
  <c r="G2179" i="5" s="1"/>
  <c r="AB2090" i="5"/>
  <c r="V2186" i="5"/>
  <c r="G2186" i="5" s="1"/>
  <c r="V2122" i="5"/>
  <c r="G2122" i="5" s="1"/>
  <c r="V2058" i="5"/>
  <c r="G2208" i="5"/>
  <c r="E2040" i="5"/>
  <c r="X2040" i="5" s="1"/>
  <c r="I2152" i="5"/>
  <c r="J2208" i="5"/>
  <c r="T2074" i="5"/>
  <c r="AB2074" i="5"/>
  <c r="S2074" i="5"/>
  <c r="E2175" i="5"/>
  <c r="X2175" i="5" s="1"/>
  <c r="R2175" i="5"/>
  <c r="I2175" i="5"/>
  <c r="F2175" i="5"/>
  <c r="H2175" i="5"/>
  <c r="V2229" i="5"/>
  <c r="G2229" i="5" s="1"/>
  <c r="V2165" i="5"/>
  <c r="G2165" i="5" s="1"/>
  <c r="V2037" i="5"/>
  <c r="G2037" i="5" s="1"/>
  <c r="V2100" i="5"/>
  <c r="G2100" i="5" s="1"/>
  <c r="V2036" i="5"/>
  <c r="G2036" i="5" s="1"/>
  <c r="V2178" i="5"/>
  <c r="G2178" i="5" s="1"/>
  <c r="I2114" i="5"/>
  <c r="H2114" i="5"/>
  <c r="V2050" i="5"/>
  <c r="G2050" i="5" s="1"/>
  <c r="V1957" i="5"/>
  <c r="G1957" i="5" s="1"/>
  <c r="AB2082" i="5"/>
  <c r="F2129" i="5"/>
  <c r="H2185" i="5"/>
  <c r="R2040" i="5"/>
  <c r="F2136" i="5"/>
  <c r="F2152" i="5"/>
  <c r="E2208" i="5"/>
  <c r="X2208" i="5" s="1"/>
  <c r="R1888" i="5"/>
  <c r="V2160" i="5"/>
  <c r="G2160" i="5" s="1"/>
  <c r="T2010" i="5"/>
  <c r="S2010" i="5"/>
  <c r="AB2010" i="5"/>
  <c r="V2167" i="5"/>
  <c r="G2167" i="5" s="1"/>
  <c r="V2221" i="5"/>
  <c r="G2221" i="5" s="1"/>
  <c r="V2157" i="5"/>
  <c r="G2157" i="5" s="1"/>
  <c r="V2029" i="5"/>
  <c r="G2029" i="5" s="1"/>
  <c r="V2028" i="5"/>
  <c r="G2028" i="5" s="1"/>
  <c r="V2227" i="5"/>
  <c r="G2227" i="5" s="1"/>
  <c r="V2163" i="5"/>
  <c r="G2163" i="5" s="1"/>
  <c r="V2099" i="5"/>
  <c r="G2099" i="5" s="1"/>
  <c r="E2035" i="5"/>
  <c r="X2035" i="5" s="1"/>
  <c r="R2035" i="5"/>
  <c r="I2035" i="5"/>
  <c r="H2035" i="5"/>
  <c r="F2035" i="5"/>
  <c r="J2035" i="5"/>
  <c r="T1884" i="5"/>
  <c r="S1884" i="5"/>
  <c r="V2106" i="5"/>
  <c r="V2042" i="5"/>
  <c r="T2018" i="5"/>
  <c r="S2018" i="5"/>
  <c r="AB2018" i="5"/>
  <c r="G2152" i="5"/>
  <c r="H2129" i="5"/>
  <c r="I2185" i="5"/>
  <c r="F2040" i="5"/>
  <c r="H2136" i="5"/>
  <c r="H2152" i="5"/>
  <c r="F1888" i="5"/>
  <c r="V2105" i="5"/>
  <c r="G2105" i="5" s="1"/>
  <c r="V2041" i="5"/>
  <c r="G2041" i="5" s="1"/>
  <c r="V2223" i="5"/>
  <c r="G2223" i="5" s="1"/>
  <c r="G2159" i="5"/>
  <c r="E2159" i="5"/>
  <c r="X2159" i="5" s="1"/>
  <c r="R2159" i="5"/>
  <c r="I2159" i="5"/>
  <c r="J2159" i="5"/>
  <c r="H2159" i="5"/>
  <c r="F2159" i="5"/>
  <c r="V1877" i="5"/>
  <c r="G1877" i="5" s="1"/>
  <c r="V2219" i="5"/>
  <c r="G2219" i="5" s="1"/>
  <c r="V1895" i="5"/>
  <c r="G1895" i="5" s="1"/>
  <c r="V2226" i="5"/>
  <c r="G2226" i="5" s="1"/>
  <c r="V2162" i="5"/>
  <c r="G2162" i="5" s="1"/>
  <c r="V2098" i="5"/>
  <c r="E2034" i="5"/>
  <c r="X2034" i="5" s="1"/>
  <c r="F2034" i="5"/>
  <c r="R2034" i="5"/>
  <c r="I2034" i="5"/>
  <c r="H2034" i="5"/>
  <c r="T1852" i="5"/>
  <c r="S1852" i="5"/>
  <c r="G2185" i="5"/>
  <c r="V2096" i="5"/>
  <c r="I2096" i="5" s="1"/>
  <c r="I2129" i="5"/>
  <c r="G2121" i="5"/>
  <c r="E2136" i="5"/>
  <c r="X2136" i="5" s="1"/>
  <c r="H1888" i="5"/>
  <c r="V2033" i="5"/>
  <c r="G2033" i="5" s="1"/>
  <c r="V2215" i="5"/>
  <c r="G2215" i="5" s="1"/>
  <c r="V2023" i="5"/>
  <c r="G2023" i="5" s="1"/>
  <c r="V2205" i="5"/>
  <c r="G2205" i="5" s="1"/>
  <c r="V2077" i="5"/>
  <c r="G2077" i="5" s="1"/>
  <c r="V2012" i="5"/>
  <c r="G2012" i="5" s="1"/>
  <c r="E2147" i="5"/>
  <c r="X2147" i="5" s="1"/>
  <c r="I2147" i="5"/>
  <c r="J2147" i="5"/>
  <c r="F2147" i="5"/>
  <c r="H2147" i="5"/>
  <c r="R2147" i="5"/>
  <c r="V2218" i="5"/>
  <c r="G2218" i="5" s="1"/>
  <c r="V2154" i="5"/>
  <c r="V2090" i="5"/>
  <c r="V2026" i="5"/>
  <c r="V2217" i="5"/>
  <c r="G2217" i="5" s="1"/>
  <c r="E1863" i="5"/>
  <c r="X1863" i="5" s="1"/>
  <c r="F1863" i="5"/>
  <c r="R1863" i="5"/>
  <c r="J1863" i="5"/>
  <c r="H1863" i="5"/>
  <c r="I1863" i="5"/>
  <c r="V2197" i="5"/>
  <c r="G2197" i="5" s="1"/>
  <c r="E1832" i="5"/>
  <c r="X1832" i="5" s="1"/>
  <c r="J1832" i="5"/>
  <c r="V2075" i="5"/>
  <c r="G2075" i="5" s="1"/>
  <c r="V2146" i="5"/>
  <c r="E2018" i="5"/>
  <c r="X2018" i="5" s="1"/>
  <c r="F2018" i="5"/>
  <c r="I2018" i="5"/>
  <c r="H2018" i="5"/>
  <c r="R2018" i="5"/>
  <c r="J2018" i="5"/>
  <c r="F2128" i="5"/>
  <c r="J2128" i="5"/>
  <c r="V2216" i="5"/>
  <c r="G2216" i="5" s="1"/>
  <c r="V2199" i="5"/>
  <c r="G2199" i="5" s="1"/>
  <c r="E2071" i="5"/>
  <c r="X2071" i="5" s="1"/>
  <c r="J2071" i="5"/>
  <c r="I2071" i="5"/>
  <c r="F2071" i="5"/>
  <c r="R2071" i="5"/>
  <c r="T2114" i="5"/>
  <c r="S2114" i="5"/>
  <c r="AB2114" i="5"/>
  <c r="E2125" i="5"/>
  <c r="X2125" i="5" s="1"/>
  <c r="F2125" i="5"/>
  <c r="J2125" i="5"/>
  <c r="I2125" i="5"/>
  <c r="R2125" i="5"/>
  <c r="H2125" i="5"/>
  <c r="V1983" i="5"/>
  <c r="G1983" i="5" s="1"/>
  <c r="T2162" i="5"/>
  <c r="S2162" i="5"/>
  <c r="AB2162" i="5"/>
  <c r="V2195" i="5"/>
  <c r="G2195" i="5" s="1"/>
  <c r="V2131" i="5"/>
  <c r="G2131" i="5" s="1"/>
  <c r="E2202" i="5"/>
  <c r="X2202" i="5" s="1"/>
  <c r="R2202" i="5"/>
  <c r="J2202" i="5"/>
  <c r="I2202" i="5"/>
  <c r="F2202" i="5"/>
  <c r="H2202" i="5"/>
  <c r="V2138" i="5"/>
  <c r="G2138" i="5" s="1"/>
  <c r="V2074" i="5"/>
  <c r="G2074" i="5" s="1"/>
  <c r="V2010" i="5"/>
  <c r="G2010" i="5" s="1"/>
  <c r="E1992" i="5"/>
  <c r="X1992" i="5" s="1"/>
  <c r="H1992" i="5"/>
  <c r="F1992" i="5"/>
  <c r="I1992" i="5"/>
  <c r="R1992" i="5"/>
  <c r="J1992" i="5"/>
  <c r="E1909" i="5"/>
  <c r="X1909" i="5" s="1"/>
  <c r="I1909" i="5"/>
  <c r="J1909" i="5"/>
  <c r="F1909" i="5"/>
  <c r="H1909" i="5"/>
  <c r="R1909" i="5"/>
  <c r="R2168" i="5"/>
  <c r="J2168" i="5"/>
  <c r="I2168" i="5"/>
  <c r="F2168" i="5"/>
  <c r="V1822" i="5"/>
  <c r="F1822" i="5" s="1"/>
  <c r="E2184" i="5"/>
  <c r="X2184" i="5" s="1"/>
  <c r="R2184" i="5"/>
  <c r="F2184" i="5"/>
  <c r="H2184" i="5"/>
  <c r="I2184" i="5"/>
  <c r="J2184" i="5"/>
  <c r="G2168" i="5"/>
  <c r="R2078" i="5"/>
  <c r="E2300" i="5"/>
  <c r="X2300" i="5" s="1"/>
  <c r="H2300" i="5"/>
  <c r="R2300" i="5"/>
  <c r="I2300" i="5"/>
  <c r="F2300" i="5"/>
  <c r="J2300" i="5"/>
  <c r="G2300" i="5"/>
  <c r="E2182" i="5"/>
  <c r="X2182" i="5" s="1"/>
  <c r="I2182" i="5"/>
  <c r="R2182" i="5"/>
  <c r="H2182" i="5"/>
  <c r="J2182" i="5"/>
  <c r="F2182" i="5"/>
  <c r="G2182" i="5"/>
  <c r="E2132" i="5"/>
  <c r="X2132" i="5" s="1"/>
  <c r="J2132" i="5"/>
  <c r="I2132" i="5"/>
  <c r="F2132" i="5"/>
  <c r="H2132" i="5"/>
  <c r="R2132" i="5"/>
  <c r="G2132" i="5"/>
  <c r="J2254" i="5"/>
  <c r="H2254" i="5"/>
  <c r="I2254" i="5"/>
  <c r="E2280" i="5"/>
  <c r="X2280" i="5" s="1"/>
  <c r="G2280" i="5"/>
  <c r="R2280" i="5"/>
  <c r="H2280" i="5"/>
  <c r="I2280" i="5"/>
  <c r="J2280" i="5"/>
  <c r="F2280" i="5"/>
  <c r="E2230" i="5"/>
  <c r="X2230" i="5" s="1"/>
  <c r="H2230" i="5"/>
  <c r="F2230" i="5"/>
  <c r="R2230" i="5"/>
  <c r="J2230" i="5"/>
  <c r="I2230" i="5"/>
  <c r="G2230" i="5"/>
  <c r="E2294" i="5"/>
  <c r="X2294" i="5" s="1"/>
  <c r="F2294" i="5"/>
  <c r="H2294" i="5"/>
  <c r="J2294" i="5"/>
  <c r="I2294" i="5"/>
  <c r="R2294" i="5"/>
  <c r="G2294" i="5"/>
  <c r="E2196" i="5"/>
  <c r="X2196" i="5" s="1"/>
  <c r="F2196" i="5"/>
  <c r="R2196" i="5"/>
  <c r="J2196" i="5"/>
  <c r="H2196" i="5"/>
  <c r="I2196" i="5"/>
  <c r="G2196" i="5"/>
  <c r="E2228" i="5"/>
  <c r="X2228" i="5" s="1"/>
  <c r="J2228" i="5"/>
  <c r="R2228" i="5"/>
  <c r="F2228" i="5"/>
  <c r="I2228" i="5"/>
  <c r="G2228" i="5"/>
  <c r="E2260" i="5"/>
  <c r="X2260" i="5" s="1"/>
  <c r="H2260" i="5"/>
  <c r="I2260" i="5"/>
  <c r="F2260" i="5"/>
  <c r="R2260" i="5"/>
  <c r="J2260" i="5"/>
  <c r="G2260" i="5"/>
  <c r="AB1956" i="5"/>
  <c r="T2044" i="5"/>
  <c r="S2044" i="5"/>
  <c r="AB2044" i="5"/>
  <c r="AB2108" i="5"/>
  <c r="T1983" i="5"/>
  <c r="AB1983" i="5"/>
  <c r="S1983" i="5"/>
  <c r="V1951" i="5"/>
  <c r="AB1951" i="5"/>
  <c r="V1919" i="5"/>
  <c r="AB1919" i="5"/>
  <c r="V1887" i="5"/>
  <c r="AB1887" i="5"/>
  <c r="V1855" i="5"/>
  <c r="AB1855" i="5"/>
  <c r="T1986" i="5"/>
  <c r="AB1986" i="5"/>
  <c r="S1986" i="5"/>
  <c r="AB1954" i="5"/>
  <c r="AB1922" i="5"/>
  <c r="AB1890" i="5"/>
  <c r="AB1858" i="5"/>
  <c r="AB1826" i="5"/>
  <c r="AB1961" i="5"/>
  <c r="AB1929" i="5"/>
  <c r="AB1897" i="5"/>
  <c r="AB1865" i="5"/>
  <c r="AB1833" i="5"/>
  <c r="T1988" i="5"/>
  <c r="S1988" i="5"/>
  <c r="AB1988" i="5"/>
  <c r="V2053" i="5"/>
  <c r="AB2053" i="5"/>
  <c r="V2117" i="5"/>
  <c r="AB2117" i="5"/>
  <c r="V2173" i="5"/>
  <c r="AB2173" i="5"/>
  <c r="T2205" i="5"/>
  <c r="S2205" i="5"/>
  <c r="AB2205" i="5"/>
  <c r="V2237" i="5"/>
  <c r="AB2237" i="5"/>
  <c r="V2269" i="5"/>
  <c r="AB2269" i="5"/>
  <c r="T2301" i="5"/>
  <c r="S2301" i="5"/>
  <c r="AB2301" i="5"/>
  <c r="AB2006" i="5"/>
  <c r="AB2070" i="5"/>
  <c r="AB2134" i="5"/>
  <c r="V1857" i="5"/>
  <c r="G1857" i="5" s="1"/>
  <c r="V1921" i="5"/>
  <c r="G1921" i="5" s="1"/>
  <c r="V1985" i="5"/>
  <c r="G1985" i="5" s="1"/>
  <c r="V1991" i="5"/>
  <c r="AB1991" i="5"/>
  <c r="V2055" i="5"/>
  <c r="AB2055" i="5"/>
  <c r="T2119" i="5"/>
  <c r="AB2119" i="5"/>
  <c r="S2119" i="5"/>
  <c r="AB2174" i="5"/>
  <c r="AB2206" i="5"/>
  <c r="AB2238" i="5"/>
  <c r="AB2270" i="5"/>
  <c r="AB2302" i="5"/>
  <c r="V1882" i="5"/>
  <c r="G1882" i="5" s="1"/>
  <c r="V1946" i="5"/>
  <c r="AB1844" i="5"/>
  <c r="V2016" i="5"/>
  <c r="AB2016" i="5"/>
  <c r="V2080" i="5"/>
  <c r="AB2080" i="5"/>
  <c r="V2144" i="5"/>
  <c r="AB2144" i="5"/>
  <c r="V1867" i="5"/>
  <c r="G1867" i="5" s="1"/>
  <c r="V1931" i="5"/>
  <c r="G1931" i="5" s="1"/>
  <c r="V1995" i="5"/>
  <c r="G1995" i="5" s="1"/>
  <c r="V2009" i="5"/>
  <c r="AB2009" i="5"/>
  <c r="V2073" i="5"/>
  <c r="AB2073" i="5"/>
  <c r="V2137" i="5"/>
  <c r="AB2137" i="5"/>
  <c r="V2183" i="5"/>
  <c r="AB2183" i="5"/>
  <c r="T2215" i="5"/>
  <c r="AB2215" i="5"/>
  <c r="S2215" i="5"/>
  <c r="V2247" i="5"/>
  <c r="AB2247" i="5"/>
  <c r="AB2279" i="5"/>
  <c r="V1844" i="5"/>
  <c r="G1844" i="5" s="1"/>
  <c r="V1908" i="5"/>
  <c r="G1908" i="5" s="1"/>
  <c r="V1972" i="5"/>
  <c r="G1972" i="5" s="1"/>
  <c r="V1952" i="5"/>
  <c r="AB1952" i="5"/>
  <c r="V2043" i="5"/>
  <c r="AB2043" i="5"/>
  <c r="V2107" i="5"/>
  <c r="AB2107" i="5"/>
  <c r="T2168" i="5"/>
  <c r="S2168" i="5"/>
  <c r="AB2168" i="5"/>
  <c r="V2200" i="5"/>
  <c r="AB2200" i="5"/>
  <c r="V2232" i="5"/>
  <c r="AB2232" i="5"/>
  <c r="V2264" i="5"/>
  <c r="AB2264" i="5"/>
  <c r="AB2296" i="5"/>
  <c r="V1878" i="5"/>
  <c r="G1878" i="5" s="1"/>
  <c r="V1942" i="5"/>
  <c r="V2108" i="5"/>
  <c r="E2180" i="5"/>
  <c r="X2180" i="5" s="1"/>
  <c r="R2180" i="5"/>
  <c r="I2180" i="5"/>
  <c r="F2180" i="5"/>
  <c r="H2180" i="5"/>
  <c r="J2180" i="5"/>
  <c r="E2142" i="5"/>
  <c r="X2142" i="5" s="1"/>
  <c r="H2142" i="5"/>
  <c r="I2142" i="5"/>
  <c r="R2142" i="5"/>
  <c r="J2142" i="5"/>
  <c r="F2142" i="5"/>
  <c r="V2174" i="5"/>
  <c r="AB1987" i="5"/>
  <c r="V2052" i="5"/>
  <c r="AB2052" i="5"/>
  <c r="AB2116" i="5"/>
  <c r="AB1979" i="5"/>
  <c r="AB1947" i="5"/>
  <c r="AB1915" i="5"/>
  <c r="AB1883" i="5"/>
  <c r="AB1851" i="5"/>
  <c r="T1982" i="5"/>
  <c r="AB1982" i="5"/>
  <c r="S1982" i="5"/>
  <c r="AB1950" i="5"/>
  <c r="AB1918" i="5"/>
  <c r="T1886" i="5"/>
  <c r="AB1886" i="5"/>
  <c r="S1886" i="5"/>
  <c r="AB1854" i="5"/>
  <c r="AB1989" i="5"/>
  <c r="T1957" i="5"/>
  <c r="AB1957" i="5"/>
  <c r="S1957" i="5"/>
  <c r="V1925" i="5"/>
  <c r="AB1925" i="5"/>
  <c r="V1893" i="5"/>
  <c r="AB1893" i="5"/>
  <c r="V1861" i="5"/>
  <c r="AB1861" i="5"/>
  <c r="V1829" i="5"/>
  <c r="AB1829" i="5"/>
  <c r="V1997" i="5"/>
  <c r="AB1997" i="5"/>
  <c r="V2061" i="5"/>
  <c r="AB2061" i="5"/>
  <c r="T2125" i="5"/>
  <c r="S2125" i="5"/>
  <c r="AB2125" i="5"/>
  <c r="T2177" i="5"/>
  <c r="S2177" i="5"/>
  <c r="AB2177" i="5"/>
  <c r="T2209" i="5"/>
  <c r="AB2209" i="5"/>
  <c r="S2209" i="5"/>
  <c r="V2241" i="5"/>
  <c r="AB2241" i="5"/>
  <c r="AB2273" i="5"/>
  <c r="AB1836" i="5"/>
  <c r="AB2014" i="5"/>
  <c r="AB2078" i="5"/>
  <c r="T2142" i="5"/>
  <c r="AB2142" i="5"/>
  <c r="S2142" i="5"/>
  <c r="V1865" i="5"/>
  <c r="G1865" i="5" s="1"/>
  <c r="V1929" i="5"/>
  <c r="G1929" i="5" s="1"/>
  <c r="V1993" i="5"/>
  <c r="G1993" i="5" s="1"/>
  <c r="V1999" i="5"/>
  <c r="AB1999" i="5"/>
  <c r="T2063" i="5"/>
  <c r="AB2063" i="5"/>
  <c r="S2063" i="5"/>
  <c r="V2127" i="5"/>
  <c r="AB2127" i="5"/>
  <c r="T2178" i="5"/>
  <c r="AB2178" i="5"/>
  <c r="S2178" i="5"/>
  <c r="V2210" i="5"/>
  <c r="AB2210" i="5"/>
  <c r="AB2242" i="5"/>
  <c r="AB2274" i="5"/>
  <c r="V1826" i="5"/>
  <c r="G1826" i="5" s="1"/>
  <c r="V1890" i="5"/>
  <c r="G1890" i="5" s="1"/>
  <c r="V1954" i="5"/>
  <c r="G1954" i="5" s="1"/>
  <c r="AB1876" i="5"/>
  <c r="T2024" i="5"/>
  <c r="S2024" i="5"/>
  <c r="AB2024" i="5"/>
  <c r="T2088" i="5"/>
  <c r="S2088" i="5"/>
  <c r="AB2088" i="5"/>
  <c r="T2152" i="5"/>
  <c r="S2152" i="5"/>
  <c r="AB2152" i="5"/>
  <c r="V1875" i="5"/>
  <c r="G1875" i="5" s="1"/>
  <c r="V1939" i="5"/>
  <c r="G1939" i="5" s="1"/>
  <c r="V1848" i="5"/>
  <c r="AB1848" i="5"/>
  <c r="V2017" i="5"/>
  <c r="AB2017" i="5"/>
  <c r="V2081" i="5"/>
  <c r="AB2081" i="5"/>
  <c r="V2145" i="5"/>
  <c r="AB2145" i="5"/>
  <c r="V2187" i="5"/>
  <c r="AB2187" i="5"/>
  <c r="T2219" i="5"/>
  <c r="S2219" i="5"/>
  <c r="AB2219" i="5"/>
  <c r="V2251" i="5"/>
  <c r="AB2251" i="5"/>
  <c r="V2283" i="5"/>
  <c r="AB2283" i="5"/>
  <c r="V1852" i="5"/>
  <c r="G1852" i="5" s="1"/>
  <c r="AB1852" i="5"/>
  <c r="V1916" i="5"/>
  <c r="G1916" i="5" s="1"/>
  <c r="AB1916" i="5"/>
  <c r="V1980" i="5"/>
  <c r="G1980" i="5" s="1"/>
  <c r="AB1980" i="5"/>
  <c r="V1984" i="5"/>
  <c r="AB1984" i="5"/>
  <c r="V2051" i="5"/>
  <c r="AB2051" i="5"/>
  <c r="V2115" i="5"/>
  <c r="AB2115" i="5"/>
  <c r="AB2172" i="5"/>
  <c r="T2204" i="5"/>
  <c r="S2204" i="5"/>
  <c r="AB2204" i="5"/>
  <c r="AB2236" i="5"/>
  <c r="AB2268" i="5"/>
  <c r="AB2300" i="5"/>
  <c r="V1886" i="5"/>
  <c r="G1886" i="5" s="1"/>
  <c r="V1950" i="5"/>
  <c r="E2212" i="5"/>
  <c r="X2212" i="5" s="1"/>
  <c r="I2212" i="5"/>
  <c r="R2212" i="5"/>
  <c r="J2212" i="5"/>
  <c r="H2212" i="5"/>
  <c r="F2212" i="5"/>
  <c r="E2292" i="5"/>
  <c r="X2292" i="5" s="1"/>
  <c r="F2292" i="5"/>
  <c r="I2292" i="5"/>
  <c r="R2292" i="5"/>
  <c r="H2292" i="5"/>
  <c r="J2292" i="5"/>
  <c r="V2270" i="5"/>
  <c r="AB1996" i="5"/>
  <c r="V2060" i="5"/>
  <c r="AB2060" i="5"/>
  <c r="T2124" i="5"/>
  <c r="AB2124" i="5"/>
  <c r="S2124" i="5"/>
  <c r="V1975" i="5"/>
  <c r="AB1975" i="5"/>
  <c r="V1943" i="5"/>
  <c r="AB1943" i="5"/>
  <c r="V1911" i="5"/>
  <c r="AB1911" i="5"/>
  <c r="V1879" i="5"/>
  <c r="AB1879" i="5"/>
  <c r="V1847" i="5"/>
  <c r="AB1847" i="5"/>
  <c r="AB1978" i="5"/>
  <c r="AB1946" i="5"/>
  <c r="AB1914" i="5"/>
  <c r="AB1882" i="5"/>
  <c r="AB1850" i="5"/>
  <c r="T1985" i="5"/>
  <c r="S1985" i="5"/>
  <c r="AB1985" i="5"/>
  <c r="AB1953" i="5"/>
  <c r="AB1921" i="5"/>
  <c r="AB1889" i="5"/>
  <c r="AB1857" i="5"/>
  <c r="AB1825" i="5"/>
  <c r="V2005" i="5"/>
  <c r="AB2005" i="5"/>
  <c r="V2069" i="5"/>
  <c r="AB2069" i="5"/>
  <c r="V2133" i="5"/>
  <c r="AB2133" i="5"/>
  <c r="T2181" i="5"/>
  <c r="AB2181" i="5"/>
  <c r="S2181" i="5"/>
  <c r="V2213" i="5"/>
  <c r="AB2213" i="5"/>
  <c r="V2245" i="5"/>
  <c r="AB2245" i="5"/>
  <c r="V2277" i="5"/>
  <c r="AB2277" i="5"/>
  <c r="AB1868" i="5"/>
  <c r="AB2022" i="5"/>
  <c r="T2086" i="5"/>
  <c r="S2086" i="5"/>
  <c r="AB2086" i="5"/>
  <c r="AB2150" i="5"/>
  <c r="V1873" i="5"/>
  <c r="G1873" i="5" s="1"/>
  <c r="V1937" i="5"/>
  <c r="G1937" i="5" s="1"/>
  <c r="V2001" i="5"/>
  <c r="G2001" i="5" s="1"/>
  <c r="V2007" i="5"/>
  <c r="AB2007" i="5"/>
  <c r="T2071" i="5"/>
  <c r="AB2071" i="5"/>
  <c r="S2071" i="5"/>
  <c r="V2135" i="5"/>
  <c r="AB2135" i="5"/>
  <c r="AB2182" i="5"/>
  <c r="T2214" i="5"/>
  <c r="AB2214" i="5"/>
  <c r="S2214" i="5"/>
  <c r="AB2246" i="5"/>
  <c r="AB2278" i="5"/>
  <c r="V1834" i="5"/>
  <c r="V1898" i="5"/>
  <c r="G1898" i="5" s="1"/>
  <c r="V1962" i="5"/>
  <c r="G1962" i="5" s="1"/>
  <c r="AB1908" i="5"/>
  <c r="V2032" i="5"/>
  <c r="AB2032" i="5"/>
  <c r="T2096" i="5"/>
  <c r="AB2096" i="5"/>
  <c r="S2096" i="5"/>
  <c r="T2160" i="5"/>
  <c r="S2160" i="5"/>
  <c r="AB2160" i="5"/>
  <c r="V1883" i="5"/>
  <c r="G1883" i="5" s="1"/>
  <c r="V1947" i="5"/>
  <c r="G1947" i="5" s="1"/>
  <c r="V1880" i="5"/>
  <c r="AB1880" i="5"/>
  <c r="V2025" i="5"/>
  <c r="AB2025" i="5"/>
  <c r="V2089" i="5"/>
  <c r="AB2089" i="5"/>
  <c r="V2153" i="5"/>
  <c r="AB2153" i="5"/>
  <c r="T2191" i="5"/>
  <c r="S2191" i="5"/>
  <c r="AB2191" i="5"/>
  <c r="T2223" i="5"/>
  <c r="AB2223" i="5"/>
  <c r="S2223" i="5"/>
  <c r="V2255" i="5"/>
  <c r="AB2255" i="5"/>
  <c r="AB2287" i="5"/>
  <c r="V1860" i="5"/>
  <c r="G1860" i="5" s="1"/>
  <c r="V1924" i="5"/>
  <c r="G1924" i="5" s="1"/>
  <c r="V1988" i="5"/>
  <c r="G1988" i="5" s="1"/>
  <c r="T1995" i="5"/>
  <c r="S1995" i="5"/>
  <c r="AB1995" i="5"/>
  <c r="V2059" i="5"/>
  <c r="AB2059" i="5"/>
  <c r="V2123" i="5"/>
  <c r="AB2123" i="5"/>
  <c r="AB2176" i="5"/>
  <c r="V2176" i="5"/>
  <c r="T2208" i="5"/>
  <c r="S2208" i="5"/>
  <c r="AB2208" i="5"/>
  <c r="AB2240" i="5"/>
  <c r="V2272" i="5"/>
  <c r="AB2272" i="5"/>
  <c r="V1830" i="5"/>
  <c r="G1830" i="5" s="1"/>
  <c r="V1894" i="5"/>
  <c r="G1894" i="5" s="1"/>
  <c r="V1958" i="5"/>
  <c r="G1958" i="5" s="1"/>
  <c r="E2220" i="5"/>
  <c r="X2220" i="5" s="1"/>
  <c r="J2220" i="5"/>
  <c r="R2220" i="5"/>
  <c r="H2220" i="5"/>
  <c r="F2220" i="5"/>
  <c r="I2220" i="5"/>
  <c r="E2086" i="5"/>
  <c r="X2086" i="5" s="1"/>
  <c r="I2086" i="5"/>
  <c r="R2086" i="5"/>
  <c r="H2086" i="5"/>
  <c r="F2086" i="5"/>
  <c r="J2086" i="5"/>
  <c r="E2118" i="5"/>
  <c r="X2118" i="5" s="1"/>
  <c r="R2118" i="5"/>
  <c r="F2118" i="5"/>
  <c r="I2118" i="5"/>
  <c r="H2118" i="5"/>
  <c r="J2118" i="5"/>
  <c r="V2150" i="5"/>
  <c r="V2246" i="5"/>
  <c r="E2198" i="5"/>
  <c r="X2198" i="5" s="1"/>
  <c r="F2198" i="5"/>
  <c r="H2198" i="5"/>
  <c r="R2198" i="5"/>
  <c r="J2198" i="5"/>
  <c r="I2198" i="5"/>
  <c r="AB2004" i="5"/>
  <c r="V2068" i="5"/>
  <c r="AB2068" i="5"/>
  <c r="AB2132" i="5"/>
  <c r="AB1971" i="5"/>
  <c r="AB1939" i="5"/>
  <c r="AB1907" i="5"/>
  <c r="AB1875" i="5"/>
  <c r="AB1843" i="5"/>
  <c r="AB1974" i="5"/>
  <c r="AB1942" i="5"/>
  <c r="T1910" i="5"/>
  <c r="S1910" i="5"/>
  <c r="AB1910" i="5"/>
  <c r="AB1878" i="5"/>
  <c r="AB1846" i="5"/>
  <c r="T1981" i="5"/>
  <c r="S1981" i="5"/>
  <c r="AB1981" i="5"/>
  <c r="V1949" i="5"/>
  <c r="AB1949" i="5"/>
  <c r="V1917" i="5"/>
  <c r="AB1917" i="5"/>
  <c r="V1885" i="5"/>
  <c r="AB1885" i="5"/>
  <c r="V1853" i="5"/>
  <c r="AB1853" i="5"/>
  <c r="V2013" i="5"/>
  <c r="AB2013" i="5"/>
  <c r="T2077" i="5"/>
  <c r="AB2077" i="5"/>
  <c r="S2077" i="5"/>
  <c r="V2141" i="5"/>
  <c r="AB2141" i="5"/>
  <c r="T2185" i="5"/>
  <c r="AB2185" i="5"/>
  <c r="S2185" i="5"/>
  <c r="T2217" i="5"/>
  <c r="S2217" i="5"/>
  <c r="AB2217" i="5"/>
  <c r="V2249" i="5"/>
  <c r="AB2249" i="5"/>
  <c r="V2281" i="5"/>
  <c r="AB2281" i="5"/>
  <c r="AB1900" i="5"/>
  <c r="AB2030" i="5"/>
  <c r="AB2094" i="5"/>
  <c r="AB2158" i="5"/>
  <c r="V1881" i="5"/>
  <c r="V1945" i="5"/>
  <c r="G1945" i="5" s="1"/>
  <c r="V1840" i="5"/>
  <c r="AB1840" i="5"/>
  <c r="V2015" i="5"/>
  <c r="AB2015" i="5"/>
  <c r="V2079" i="5"/>
  <c r="AB2079" i="5"/>
  <c r="V2143" i="5"/>
  <c r="AB2143" i="5"/>
  <c r="T2186" i="5"/>
  <c r="S2186" i="5"/>
  <c r="AB2186" i="5"/>
  <c r="T2218" i="5"/>
  <c r="AB2218" i="5"/>
  <c r="S2218" i="5"/>
  <c r="V2250" i="5"/>
  <c r="AB2250" i="5"/>
  <c r="V2282" i="5"/>
  <c r="AB2282" i="5"/>
  <c r="V1842" i="5"/>
  <c r="G1842" i="5" s="1"/>
  <c r="V1906" i="5"/>
  <c r="V1970" i="5"/>
  <c r="G1970" i="5" s="1"/>
  <c r="AB1940" i="5"/>
  <c r="T2040" i="5"/>
  <c r="AB2040" i="5"/>
  <c r="S2040" i="5"/>
  <c r="T2104" i="5"/>
  <c r="S2104" i="5"/>
  <c r="AB2104" i="5"/>
  <c r="V1827" i="5"/>
  <c r="G1827" i="5" s="1"/>
  <c r="V1891" i="5"/>
  <c r="G1891" i="5" s="1"/>
  <c r="V1955" i="5"/>
  <c r="G1955" i="5" s="1"/>
  <c r="V1912" i="5"/>
  <c r="AB1912" i="5"/>
  <c r="T2033" i="5"/>
  <c r="S2033" i="5"/>
  <c r="AB2033" i="5"/>
  <c r="V2097" i="5"/>
  <c r="AB2097" i="5"/>
  <c r="V2161" i="5"/>
  <c r="AB2161" i="5"/>
  <c r="T2195" i="5"/>
  <c r="S2195" i="5"/>
  <c r="AB2195" i="5"/>
  <c r="T2227" i="5"/>
  <c r="S2227" i="5"/>
  <c r="AB2227" i="5"/>
  <c r="V2259" i="5"/>
  <c r="AB2259" i="5"/>
  <c r="V2291" i="5"/>
  <c r="AB2291" i="5"/>
  <c r="V1868" i="5"/>
  <c r="G1868" i="5" s="1"/>
  <c r="V1932" i="5"/>
  <c r="V1996" i="5"/>
  <c r="G1996" i="5" s="1"/>
  <c r="V2003" i="5"/>
  <c r="AB2003" i="5"/>
  <c r="V2067" i="5"/>
  <c r="AB2067" i="5"/>
  <c r="T2131" i="5"/>
  <c r="S2131" i="5"/>
  <c r="AB2131" i="5"/>
  <c r="T2180" i="5"/>
  <c r="S2180" i="5"/>
  <c r="AB2180" i="5"/>
  <c r="T2212" i="5"/>
  <c r="S2212" i="5"/>
  <c r="AB2212" i="5"/>
  <c r="T2244" i="5"/>
  <c r="AB2244" i="5"/>
  <c r="S2244" i="5"/>
  <c r="AB2276" i="5"/>
  <c r="V1838" i="5"/>
  <c r="G1838" i="5" s="1"/>
  <c r="V1902" i="5"/>
  <c r="G1902" i="5" s="1"/>
  <c r="V1966" i="5"/>
  <c r="G1966" i="5" s="1"/>
  <c r="V2116" i="5"/>
  <c r="E2038" i="5"/>
  <c r="X2038" i="5" s="1"/>
  <c r="I2038" i="5"/>
  <c r="F2038" i="5"/>
  <c r="J2038" i="5"/>
  <c r="H2038" i="5"/>
  <c r="R2038" i="5"/>
  <c r="V2296" i="5"/>
  <c r="E2156" i="5"/>
  <c r="X2156" i="5" s="1"/>
  <c r="R2156" i="5"/>
  <c r="H2156" i="5"/>
  <c r="I2156" i="5"/>
  <c r="J2156" i="5"/>
  <c r="F2156" i="5"/>
  <c r="E2188" i="5"/>
  <c r="X2188" i="5" s="1"/>
  <c r="H2188" i="5"/>
  <c r="R2188" i="5"/>
  <c r="I2188" i="5"/>
  <c r="J2188" i="5"/>
  <c r="F2188" i="5"/>
  <c r="V2236" i="5"/>
  <c r="E2302" i="5"/>
  <c r="X2302" i="5" s="1"/>
  <c r="R2302" i="5"/>
  <c r="F2302" i="5"/>
  <c r="I2302" i="5"/>
  <c r="J2302" i="5"/>
  <c r="H2302" i="5"/>
  <c r="AB1828" i="5"/>
  <c r="T2012" i="5"/>
  <c r="S2012" i="5"/>
  <c r="AB2012" i="5"/>
  <c r="V2076" i="5"/>
  <c r="AB2076" i="5"/>
  <c r="T2140" i="5"/>
  <c r="AB2140" i="5"/>
  <c r="S2140" i="5"/>
  <c r="AB1967" i="5"/>
  <c r="V1935" i="5"/>
  <c r="AB1935" i="5"/>
  <c r="V1903" i="5"/>
  <c r="AB1903" i="5"/>
  <c r="V1871" i="5"/>
  <c r="AB1871" i="5"/>
  <c r="V1839" i="5"/>
  <c r="AB1839" i="5"/>
  <c r="AB1970" i="5"/>
  <c r="AB1938" i="5"/>
  <c r="AB1906" i="5"/>
  <c r="AB1874" i="5"/>
  <c r="AB1842" i="5"/>
  <c r="AB1977" i="5"/>
  <c r="AB1945" i="5"/>
  <c r="AB1913" i="5"/>
  <c r="AB1881" i="5"/>
  <c r="AB1849" i="5"/>
  <c r="V1864" i="5"/>
  <c r="AB1864" i="5"/>
  <c r="V2021" i="5"/>
  <c r="AB2021" i="5"/>
  <c r="V2085" i="5"/>
  <c r="AB2085" i="5"/>
  <c r="V2149" i="5"/>
  <c r="AB2149" i="5"/>
  <c r="V2189" i="5"/>
  <c r="AB2189" i="5"/>
  <c r="T2221" i="5"/>
  <c r="S2221" i="5"/>
  <c r="AB2221" i="5"/>
  <c r="V2253" i="5"/>
  <c r="AB2253" i="5"/>
  <c r="AB2285" i="5"/>
  <c r="AB1932" i="5"/>
  <c r="T2038" i="5"/>
  <c r="AB2038" i="5"/>
  <c r="S2038" i="5"/>
  <c r="T2102" i="5"/>
  <c r="AB2102" i="5"/>
  <c r="S2102" i="5"/>
  <c r="V1825" i="5"/>
  <c r="V1889" i="5"/>
  <c r="G1889" i="5" s="1"/>
  <c r="V1953" i="5"/>
  <c r="G1953" i="5" s="1"/>
  <c r="V1872" i="5"/>
  <c r="AB1872" i="5"/>
  <c r="T2023" i="5"/>
  <c r="AB2023" i="5"/>
  <c r="S2023" i="5"/>
  <c r="V2087" i="5"/>
  <c r="AB2087" i="5"/>
  <c r="V2151" i="5"/>
  <c r="AB2151" i="5"/>
  <c r="T2190" i="5"/>
  <c r="AB2190" i="5"/>
  <c r="S2190" i="5"/>
  <c r="AB2222" i="5"/>
  <c r="AB2254" i="5"/>
  <c r="AB2286" i="5"/>
  <c r="V1850" i="5"/>
  <c r="G1850" i="5" s="1"/>
  <c r="V1914" i="5"/>
  <c r="G1914" i="5" s="1"/>
  <c r="V1978" i="5"/>
  <c r="G1978" i="5" s="1"/>
  <c r="AB1972" i="5"/>
  <c r="V2048" i="5"/>
  <c r="AB2048" i="5"/>
  <c r="V2112" i="5"/>
  <c r="AB2112" i="5"/>
  <c r="V1835" i="5"/>
  <c r="G1835" i="5" s="1"/>
  <c r="V1899" i="5"/>
  <c r="G1899" i="5" s="1"/>
  <c r="V1963" i="5"/>
  <c r="G1963" i="5" s="1"/>
  <c r="AB1944" i="5"/>
  <c r="T2041" i="5"/>
  <c r="S2041" i="5"/>
  <c r="AB2041" i="5"/>
  <c r="T2105" i="5"/>
  <c r="S2105" i="5"/>
  <c r="AB2105" i="5"/>
  <c r="T2167" i="5"/>
  <c r="S2167" i="5"/>
  <c r="AB2167" i="5"/>
  <c r="T2199" i="5"/>
  <c r="S2199" i="5"/>
  <c r="AB2199" i="5"/>
  <c r="V2231" i="5"/>
  <c r="AB2231" i="5"/>
  <c r="V2263" i="5"/>
  <c r="AB2263" i="5"/>
  <c r="V2295" i="5"/>
  <c r="AB2295" i="5"/>
  <c r="V1876" i="5"/>
  <c r="G1876" i="5" s="1"/>
  <c r="V1940" i="5"/>
  <c r="V2004" i="5"/>
  <c r="G2004" i="5" s="1"/>
  <c r="V2011" i="5"/>
  <c r="AB2011" i="5"/>
  <c r="T2075" i="5"/>
  <c r="S2075" i="5"/>
  <c r="AB2075" i="5"/>
  <c r="V2139" i="5"/>
  <c r="AB2139" i="5"/>
  <c r="T2184" i="5"/>
  <c r="AB2184" i="5"/>
  <c r="S2184" i="5"/>
  <c r="T2216" i="5"/>
  <c r="S2216" i="5"/>
  <c r="AB2216" i="5"/>
  <c r="V2248" i="5"/>
  <c r="AB2248" i="5"/>
  <c r="AB2280" i="5"/>
  <c r="V1846" i="5"/>
  <c r="G1846" i="5" s="1"/>
  <c r="V1910" i="5"/>
  <c r="G1910" i="5" s="1"/>
  <c r="V1974" i="5"/>
  <c r="G1974" i="5" s="1"/>
  <c r="E2054" i="5"/>
  <c r="X2054" i="5" s="1"/>
  <c r="F2054" i="5"/>
  <c r="I2054" i="5"/>
  <c r="H2054" i="5"/>
  <c r="J2054" i="5"/>
  <c r="R2054" i="5"/>
  <c r="E2164" i="5"/>
  <c r="X2164" i="5" s="1"/>
  <c r="F2164" i="5"/>
  <c r="I2164" i="5"/>
  <c r="J2164" i="5"/>
  <c r="H2164" i="5"/>
  <c r="R2164" i="5"/>
  <c r="E2062" i="5"/>
  <c r="X2062" i="5" s="1"/>
  <c r="I2062" i="5"/>
  <c r="J2062" i="5"/>
  <c r="F2062" i="5"/>
  <c r="H2062" i="5"/>
  <c r="R2062" i="5"/>
  <c r="V2094" i="5"/>
  <c r="E2126" i="5"/>
  <c r="X2126" i="5" s="1"/>
  <c r="F2126" i="5"/>
  <c r="H2126" i="5"/>
  <c r="I2126" i="5"/>
  <c r="J2126" i="5"/>
  <c r="R2126" i="5"/>
  <c r="E2252" i="5"/>
  <c r="X2252" i="5" s="1"/>
  <c r="I2252" i="5"/>
  <c r="H2252" i="5"/>
  <c r="R2252" i="5"/>
  <c r="J2252" i="5"/>
  <c r="F2252" i="5"/>
  <c r="V2206" i="5"/>
  <c r="V2158" i="5"/>
  <c r="E2214" i="5"/>
  <c r="X2214" i="5" s="1"/>
  <c r="H2214" i="5"/>
  <c r="F2214" i="5"/>
  <c r="R2214" i="5"/>
  <c r="I2214" i="5"/>
  <c r="J2214" i="5"/>
  <c r="V2278" i="5"/>
  <c r="AB1860" i="5"/>
  <c r="V2020" i="5"/>
  <c r="AB2020" i="5"/>
  <c r="V2084" i="5"/>
  <c r="AB2084" i="5"/>
  <c r="AB2148" i="5"/>
  <c r="AB1963" i="5"/>
  <c r="AB1931" i="5"/>
  <c r="AB1899" i="5"/>
  <c r="AB1867" i="5"/>
  <c r="AB1835" i="5"/>
  <c r="AB1966" i="5"/>
  <c r="AB1934" i="5"/>
  <c r="AB1902" i="5"/>
  <c r="AB1870" i="5"/>
  <c r="T1838" i="5"/>
  <c r="S1838" i="5"/>
  <c r="AB1838" i="5"/>
  <c r="V1973" i="5"/>
  <c r="AB1973" i="5"/>
  <c r="V1941" i="5"/>
  <c r="AB1941" i="5"/>
  <c r="T1909" i="5"/>
  <c r="AB1909" i="5"/>
  <c r="S1909" i="5"/>
  <c r="T1877" i="5"/>
  <c r="AB1877" i="5"/>
  <c r="S1877" i="5"/>
  <c r="V1845" i="5"/>
  <c r="AB1845" i="5"/>
  <c r="V1896" i="5"/>
  <c r="AB1896" i="5"/>
  <c r="T2029" i="5"/>
  <c r="S2029" i="5"/>
  <c r="AB2029" i="5"/>
  <c r="V2093" i="5"/>
  <c r="AB2093" i="5"/>
  <c r="T2157" i="5"/>
  <c r="S2157" i="5"/>
  <c r="AB2157" i="5"/>
  <c r="T2193" i="5"/>
  <c r="AB2193" i="5"/>
  <c r="S2193" i="5"/>
  <c r="T2225" i="5"/>
  <c r="S2225" i="5"/>
  <c r="AB2225" i="5"/>
  <c r="V2257" i="5"/>
  <c r="AB2257" i="5"/>
  <c r="AB2289" i="5"/>
  <c r="AB1964" i="5"/>
  <c r="T2046" i="5"/>
  <c r="AB2046" i="5"/>
  <c r="S2046" i="5"/>
  <c r="AB2110" i="5"/>
  <c r="V1833" i="5"/>
  <c r="G1833" i="5" s="1"/>
  <c r="V1897" i="5"/>
  <c r="G1897" i="5" s="1"/>
  <c r="V1961" i="5"/>
  <c r="G1961" i="5" s="1"/>
  <c r="V1904" i="5"/>
  <c r="AB1904" i="5"/>
  <c r="V2031" i="5"/>
  <c r="AB2031" i="5"/>
  <c r="V2095" i="5"/>
  <c r="AB2095" i="5"/>
  <c r="T2159" i="5"/>
  <c r="S2159" i="5"/>
  <c r="AB2159" i="5"/>
  <c r="T2194" i="5"/>
  <c r="S2194" i="5"/>
  <c r="AB2194" i="5"/>
  <c r="T2226" i="5"/>
  <c r="AB2226" i="5"/>
  <c r="S2226" i="5"/>
  <c r="V2258" i="5"/>
  <c r="AB2258" i="5"/>
  <c r="T2290" i="5"/>
  <c r="S2290" i="5"/>
  <c r="AB2290" i="5"/>
  <c r="V1858" i="5"/>
  <c r="G1858" i="5" s="1"/>
  <c r="V1922" i="5"/>
  <c r="G1922" i="5" s="1"/>
  <c r="V1986" i="5"/>
  <c r="G1986" i="5" s="1"/>
  <c r="T1992" i="5"/>
  <c r="S1992" i="5"/>
  <c r="AB1992" i="5"/>
  <c r="V2056" i="5"/>
  <c r="AB2056" i="5"/>
  <c r="T2120" i="5"/>
  <c r="S2120" i="5"/>
  <c r="AB2120" i="5"/>
  <c r="V1843" i="5"/>
  <c r="G1843" i="5" s="1"/>
  <c r="V1907" i="5"/>
  <c r="G1907" i="5" s="1"/>
  <c r="V1971" i="5"/>
  <c r="V1976" i="5"/>
  <c r="AB1976" i="5"/>
  <c r="V2049" i="5"/>
  <c r="AB2049" i="5"/>
  <c r="V2113" i="5"/>
  <c r="AB2113" i="5"/>
  <c r="T2171" i="5"/>
  <c r="S2171" i="5"/>
  <c r="AB2171" i="5"/>
  <c r="V2203" i="5"/>
  <c r="AB2203" i="5"/>
  <c r="V2235" i="5"/>
  <c r="AB2235" i="5"/>
  <c r="AB2267" i="5"/>
  <c r="AB2299" i="5"/>
  <c r="V1884" i="5"/>
  <c r="G1884" i="5" s="1"/>
  <c r="AB1884" i="5"/>
  <c r="V1948" i="5"/>
  <c r="G1948" i="5" s="1"/>
  <c r="AB1948" i="5"/>
  <c r="V1856" i="5"/>
  <c r="AB1856" i="5"/>
  <c r="V2019" i="5"/>
  <c r="AB2019" i="5"/>
  <c r="V2083" i="5"/>
  <c r="AB2083" i="5"/>
  <c r="T2147" i="5"/>
  <c r="S2147" i="5"/>
  <c r="AB2147" i="5"/>
  <c r="T2188" i="5"/>
  <c r="AB2188" i="5"/>
  <c r="S2188" i="5"/>
  <c r="T2220" i="5"/>
  <c r="S2220" i="5"/>
  <c r="AB2220" i="5"/>
  <c r="AB2252" i="5"/>
  <c r="AB2284" i="5"/>
  <c r="V1854" i="5"/>
  <c r="G1854" i="5" s="1"/>
  <c r="V1918" i="5"/>
  <c r="V1982" i="5"/>
  <c r="G1982" i="5" s="1"/>
  <c r="V2006" i="5"/>
  <c r="V1967" i="5"/>
  <c r="E2124" i="5"/>
  <c r="X2124" i="5" s="1"/>
  <c r="R2124" i="5"/>
  <c r="I2124" i="5"/>
  <c r="F2124" i="5"/>
  <c r="J2124" i="5"/>
  <c r="H2124" i="5"/>
  <c r="E2244" i="5"/>
  <c r="X2244" i="5" s="1"/>
  <c r="R2244" i="5"/>
  <c r="I2244" i="5"/>
  <c r="J2244" i="5"/>
  <c r="H2244" i="5"/>
  <c r="F2244" i="5"/>
  <c r="AB1892" i="5"/>
  <c r="T2028" i="5"/>
  <c r="S2028" i="5"/>
  <c r="AB2028" i="5"/>
  <c r="V2092" i="5"/>
  <c r="AB2092" i="5"/>
  <c r="T2156" i="5"/>
  <c r="AB2156" i="5"/>
  <c r="S2156" i="5"/>
  <c r="V1959" i="5"/>
  <c r="AB1959" i="5"/>
  <c r="V1927" i="5"/>
  <c r="AB1927" i="5"/>
  <c r="T1895" i="5"/>
  <c r="S1895" i="5"/>
  <c r="AB1895" i="5"/>
  <c r="T1863" i="5"/>
  <c r="AB1863" i="5"/>
  <c r="S1863" i="5"/>
  <c r="V1831" i="5"/>
  <c r="AB1831" i="5"/>
  <c r="AB1962" i="5"/>
  <c r="AB1930" i="5"/>
  <c r="T1898" i="5"/>
  <c r="S1898" i="5"/>
  <c r="AB1898" i="5"/>
  <c r="AB1866" i="5"/>
  <c r="AB1834" i="5"/>
  <c r="T1969" i="5"/>
  <c r="AB1969" i="5"/>
  <c r="S1969" i="5"/>
  <c r="AB1937" i="5"/>
  <c r="AB1905" i="5"/>
  <c r="AB1873" i="5"/>
  <c r="AB1841" i="5"/>
  <c r="V1928" i="5"/>
  <c r="AB1928" i="5"/>
  <c r="T2037" i="5"/>
  <c r="S2037" i="5"/>
  <c r="AB2037" i="5"/>
  <c r="V2101" i="5"/>
  <c r="AB2101" i="5"/>
  <c r="T2165" i="5"/>
  <c r="AB2165" i="5"/>
  <c r="S2165" i="5"/>
  <c r="T2197" i="5"/>
  <c r="S2197" i="5"/>
  <c r="AB2197" i="5"/>
  <c r="T2229" i="5"/>
  <c r="S2229" i="5"/>
  <c r="AB2229" i="5"/>
  <c r="V2261" i="5"/>
  <c r="AB2261" i="5"/>
  <c r="AB2293" i="5"/>
  <c r="T1990" i="5"/>
  <c r="S1990" i="5"/>
  <c r="AB1990" i="5"/>
  <c r="T2054" i="5"/>
  <c r="S2054" i="5"/>
  <c r="AB2054" i="5"/>
  <c r="T2118" i="5"/>
  <c r="AB2118" i="5"/>
  <c r="S2118" i="5"/>
  <c r="V1841" i="5"/>
  <c r="G1841" i="5" s="1"/>
  <c r="V1905" i="5"/>
  <c r="V1969" i="5"/>
  <c r="G1969" i="5" s="1"/>
  <c r="V1936" i="5"/>
  <c r="AB1936" i="5"/>
  <c r="V2039" i="5"/>
  <c r="AB2039" i="5"/>
  <c r="V2103" i="5"/>
  <c r="AB2103" i="5"/>
  <c r="AB2166" i="5"/>
  <c r="T2198" i="5"/>
  <c r="S2198" i="5"/>
  <c r="AB2198" i="5"/>
  <c r="AB2230" i="5"/>
  <c r="AB2262" i="5"/>
  <c r="AB2294" i="5"/>
  <c r="V1866" i="5"/>
  <c r="G1866" i="5" s="1"/>
  <c r="V1930" i="5"/>
  <c r="G1930" i="5" s="1"/>
  <c r="V1994" i="5"/>
  <c r="AB1994" i="5"/>
  <c r="V2000" i="5"/>
  <c r="AB2000" i="5"/>
  <c r="V2064" i="5"/>
  <c r="AB2064" i="5"/>
  <c r="T2128" i="5"/>
  <c r="AB2128" i="5"/>
  <c r="S2128" i="5"/>
  <c r="V1851" i="5"/>
  <c r="G1851" i="5" s="1"/>
  <c r="V1915" i="5"/>
  <c r="G1915" i="5" s="1"/>
  <c r="V1979" i="5"/>
  <c r="G1979" i="5" s="1"/>
  <c r="AB1993" i="5"/>
  <c r="V2057" i="5"/>
  <c r="AB2057" i="5"/>
  <c r="T2121" i="5"/>
  <c r="S2121" i="5"/>
  <c r="AB2121" i="5"/>
  <c r="T2175" i="5"/>
  <c r="S2175" i="5"/>
  <c r="AB2175" i="5"/>
  <c r="V2207" i="5"/>
  <c r="AB2207" i="5"/>
  <c r="V2239" i="5"/>
  <c r="AB2239" i="5"/>
  <c r="V2271" i="5"/>
  <c r="AB2271" i="5"/>
  <c r="V1828" i="5"/>
  <c r="V1892" i="5"/>
  <c r="G1892" i="5" s="1"/>
  <c r="V1956" i="5"/>
  <c r="G1956" i="5" s="1"/>
  <c r="T1888" i="5"/>
  <c r="AB1888" i="5"/>
  <c r="S1888" i="5"/>
  <c r="V2027" i="5"/>
  <c r="AB2027" i="5"/>
  <c r="V2091" i="5"/>
  <c r="AB2091" i="5"/>
  <c r="V2155" i="5"/>
  <c r="AB2155" i="5"/>
  <c r="T2192" i="5"/>
  <c r="S2192" i="5"/>
  <c r="AB2192" i="5"/>
  <c r="T2224" i="5"/>
  <c r="S2224" i="5"/>
  <c r="AB2224" i="5"/>
  <c r="V2256" i="5"/>
  <c r="AB2256" i="5"/>
  <c r="V2288" i="5"/>
  <c r="AB2288" i="5"/>
  <c r="V1862" i="5"/>
  <c r="V1926" i="5"/>
  <c r="V1990" i="5"/>
  <c r="G1990" i="5" s="1"/>
  <c r="V1989" i="5"/>
  <c r="V2014" i="5"/>
  <c r="V2172" i="5"/>
  <c r="E2204" i="5"/>
  <c r="X2204" i="5" s="1"/>
  <c r="H2204" i="5"/>
  <c r="F2204" i="5"/>
  <c r="I2204" i="5"/>
  <c r="R2204" i="5"/>
  <c r="J2204" i="5"/>
  <c r="V2070" i="5"/>
  <c r="V2134" i="5"/>
  <c r="V2276" i="5"/>
  <c r="V2222" i="5"/>
  <c r="V2166" i="5"/>
  <c r="V2238" i="5"/>
  <c r="E2286" i="5"/>
  <c r="X2286" i="5" s="1"/>
  <c r="AB1924" i="5"/>
  <c r="T2036" i="5"/>
  <c r="AB2036" i="5"/>
  <c r="S2036" i="5"/>
  <c r="T2100" i="5"/>
  <c r="S2100" i="5"/>
  <c r="AB2100" i="5"/>
  <c r="T2164" i="5"/>
  <c r="AB2164" i="5"/>
  <c r="S2164" i="5"/>
  <c r="AB1955" i="5"/>
  <c r="T1923" i="5"/>
  <c r="AB1923" i="5"/>
  <c r="S1923" i="5"/>
  <c r="T1891" i="5"/>
  <c r="AB1891" i="5"/>
  <c r="S1891" i="5"/>
  <c r="AB1859" i="5"/>
  <c r="AB1827" i="5"/>
  <c r="AB1958" i="5"/>
  <c r="AB1926" i="5"/>
  <c r="T1894" i="5"/>
  <c r="AB1894" i="5"/>
  <c r="S1894" i="5"/>
  <c r="AB1862" i="5"/>
  <c r="AB1830" i="5"/>
  <c r="V1965" i="5"/>
  <c r="AB1965" i="5"/>
  <c r="V1933" i="5"/>
  <c r="AB1933" i="5"/>
  <c r="V1901" i="5"/>
  <c r="AB1901" i="5"/>
  <c r="V1869" i="5"/>
  <c r="AB1869" i="5"/>
  <c r="V1837" i="5"/>
  <c r="AB1837" i="5"/>
  <c r="V1960" i="5"/>
  <c r="AB1960" i="5"/>
  <c r="T2045" i="5"/>
  <c r="S2045" i="5"/>
  <c r="AB2045" i="5"/>
  <c r="V2109" i="5"/>
  <c r="AB2109" i="5"/>
  <c r="V2169" i="5"/>
  <c r="AB2169" i="5"/>
  <c r="T2201" i="5"/>
  <c r="S2201" i="5"/>
  <c r="AB2201" i="5"/>
  <c r="V2233" i="5"/>
  <c r="AB2233" i="5"/>
  <c r="V2265" i="5"/>
  <c r="AB2265" i="5"/>
  <c r="V2297" i="5"/>
  <c r="AB2297" i="5"/>
  <c r="AB1998" i="5"/>
  <c r="T2062" i="5"/>
  <c r="AB2062" i="5"/>
  <c r="S2062" i="5"/>
  <c r="T2126" i="5"/>
  <c r="AB2126" i="5"/>
  <c r="S2126" i="5"/>
  <c r="V1849" i="5"/>
  <c r="G1849" i="5" s="1"/>
  <c r="V1913" i="5"/>
  <c r="G1913" i="5" s="1"/>
  <c r="V1977" i="5"/>
  <c r="G1977" i="5" s="1"/>
  <c r="V1968" i="5"/>
  <c r="AB1968" i="5"/>
  <c r="V2047" i="5"/>
  <c r="AB2047" i="5"/>
  <c r="V2111" i="5"/>
  <c r="AB2111" i="5"/>
  <c r="V2170" i="5"/>
  <c r="AB2170" i="5"/>
  <c r="T2202" i="5"/>
  <c r="AB2202" i="5"/>
  <c r="S2202" i="5"/>
  <c r="V2234" i="5"/>
  <c r="AB2234" i="5"/>
  <c r="V2266" i="5"/>
  <c r="AB2266" i="5"/>
  <c r="AB2298" i="5"/>
  <c r="V2298" i="5"/>
  <c r="V1874" i="5"/>
  <c r="G1874" i="5" s="1"/>
  <c r="V1938" i="5"/>
  <c r="V2002" i="5"/>
  <c r="G2002" i="5" s="1"/>
  <c r="AB2002" i="5"/>
  <c r="V2008" i="5"/>
  <c r="AB2008" i="5"/>
  <c r="V2072" i="5"/>
  <c r="AB2072" i="5"/>
  <c r="T2136" i="5"/>
  <c r="S2136" i="5"/>
  <c r="AB2136" i="5"/>
  <c r="V1859" i="5"/>
  <c r="G1859" i="5" s="1"/>
  <c r="V1923" i="5"/>
  <c r="G1923" i="5" s="1"/>
  <c r="V1987" i="5"/>
  <c r="G1987" i="5" s="1"/>
  <c r="T2001" i="5"/>
  <c r="S2001" i="5"/>
  <c r="AB2001" i="5"/>
  <c r="V2065" i="5"/>
  <c r="AB2065" i="5"/>
  <c r="T2129" i="5"/>
  <c r="S2129" i="5"/>
  <c r="AB2129" i="5"/>
  <c r="T2179" i="5"/>
  <c r="AB2179" i="5"/>
  <c r="S2179" i="5"/>
  <c r="V2211" i="5"/>
  <c r="AB2211" i="5"/>
  <c r="AB2243" i="5"/>
  <c r="AB2275" i="5"/>
  <c r="V1836" i="5"/>
  <c r="G1836" i="5" s="1"/>
  <c r="V1900" i="5"/>
  <c r="G1900" i="5" s="1"/>
  <c r="V1964" i="5"/>
  <c r="G1964" i="5" s="1"/>
  <c r="V1920" i="5"/>
  <c r="AB1920" i="5"/>
  <c r="T2035" i="5"/>
  <c r="AB2035" i="5"/>
  <c r="S2035" i="5"/>
  <c r="T2099" i="5"/>
  <c r="S2099" i="5"/>
  <c r="AB2099" i="5"/>
  <c r="T2163" i="5"/>
  <c r="S2163" i="5"/>
  <c r="AB2163" i="5"/>
  <c r="AB2196" i="5"/>
  <c r="AB2228" i="5"/>
  <c r="AB2260" i="5"/>
  <c r="T2292" i="5"/>
  <c r="S2292" i="5"/>
  <c r="AB2292" i="5"/>
  <c r="V1870" i="5"/>
  <c r="V1934" i="5"/>
  <c r="G1934" i="5" s="1"/>
  <c r="V1998" i="5"/>
  <c r="V1944" i="5"/>
  <c r="V2022" i="5"/>
  <c r="E2140" i="5"/>
  <c r="X2140" i="5" s="1"/>
  <c r="I2140" i="5"/>
  <c r="H2140" i="5"/>
  <c r="F2140" i="5"/>
  <c r="R2140" i="5"/>
  <c r="J2140" i="5"/>
  <c r="V2268" i="5"/>
  <c r="E2284" i="5"/>
  <c r="X2284" i="5" s="1"/>
  <c r="H2284" i="5"/>
  <c r="F2284" i="5"/>
  <c r="J2284" i="5"/>
  <c r="I2284" i="5"/>
  <c r="R2284" i="5"/>
  <c r="V2262" i="5"/>
  <c r="AB1824" i="5"/>
  <c r="V1824" i="5"/>
  <c r="G1824" i="5" s="1"/>
  <c r="AB1822" i="5"/>
  <c r="V1823" i="5"/>
  <c r="AB1823" i="5"/>
  <c r="AB1776" i="5"/>
  <c r="AB1760" i="5"/>
  <c r="AB1698" i="5"/>
  <c r="AB1329" i="5"/>
  <c r="V293" i="5"/>
  <c r="J293" i="5" s="1"/>
  <c r="C21" i="6"/>
  <c r="B24" i="6"/>
  <c r="G24" i="6" s="1"/>
  <c r="B49" i="6"/>
  <c r="G49" i="6" s="1"/>
  <c r="F24" i="6"/>
  <c r="F54" i="6" s="1"/>
  <c r="AB1651" i="5"/>
  <c r="F36" i="6"/>
  <c r="H36" i="6" s="1"/>
  <c r="F67" i="6"/>
  <c r="F31" i="6"/>
  <c r="H31" i="6" s="1"/>
  <c r="F51" i="6"/>
  <c r="H51" i="6" s="1"/>
  <c r="F46" i="6"/>
  <c r="H46" i="6" s="1"/>
  <c r="F41" i="6"/>
  <c r="H41" i="6" s="1"/>
  <c r="H26" i="6"/>
  <c r="K67" i="6"/>
  <c r="V96" i="5"/>
  <c r="R96" i="5" s="1"/>
  <c r="V1682" i="5"/>
  <c r="G1682" i="5" s="1"/>
  <c r="AB1490" i="5"/>
  <c r="G19" i="6"/>
  <c r="H19" i="6" s="1"/>
  <c r="B44" i="6"/>
  <c r="G44" i="6" s="1"/>
  <c r="B29" i="6"/>
  <c r="G29" i="6" s="1"/>
  <c r="V1794" i="5"/>
  <c r="J1794" i="5" s="1"/>
  <c r="G445" i="5"/>
  <c r="AB1736" i="5"/>
  <c r="B39" i="6"/>
  <c r="G39" i="6" s="1"/>
  <c r="V1723" i="5"/>
  <c r="R1723" i="5" s="1"/>
  <c r="V1666" i="5"/>
  <c r="G1666" i="5" s="1"/>
  <c r="V1538" i="5"/>
  <c r="H1538" i="5" s="1"/>
  <c r="V1602" i="5"/>
  <c r="F1602" i="5" s="1"/>
  <c r="D14" i="6"/>
  <c r="AB1714" i="5"/>
  <c r="AB1682" i="5"/>
  <c r="V549" i="5"/>
  <c r="G549" i="5" s="1"/>
  <c r="AB1683" i="5"/>
  <c r="V264" i="5"/>
  <c r="R264" i="5" s="1"/>
  <c r="AB1693" i="5"/>
  <c r="V1715" i="5"/>
  <c r="G1715" i="5" s="1"/>
  <c r="AB1650" i="5"/>
  <c r="AB1800" i="5"/>
  <c r="V216" i="5"/>
  <c r="F216" i="5" s="1"/>
  <c r="V1667" i="5"/>
  <c r="G1667" i="5" s="1"/>
  <c r="V1437" i="5"/>
  <c r="G1437" i="5" s="1"/>
  <c r="V1490" i="5"/>
  <c r="G1490" i="5" s="1"/>
  <c r="V1709" i="5"/>
  <c r="G1709" i="5" s="1"/>
  <c r="V208" i="5"/>
  <c r="E208" i="5" s="1"/>
  <c r="X208" i="5" s="1"/>
  <c r="AB1413" i="5"/>
  <c r="AB1522" i="5"/>
  <c r="AB1699" i="5"/>
  <c r="V562" i="5"/>
  <c r="G562" i="5" s="1"/>
  <c r="V506" i="5"/>
  <c r="G506" i="5" s="1"/>
  <c r="V1768" i="5"/>
  <c r="F1768" i="5" s="1"/>
  <c r="V560" i="5"/>
  <c r="G560" i="5" s="1"/>
  <c r="V432" i="5"/>
  <c r="G432" i="5" s="1"/>
  <c r="V460" i="5"/>
  <c r="G460" i="5" s="1"/>
  <c r="V563" i="5"/>
  <c r="G563" i="5" s="1"/>
  <c r="V449" i="5"/>
  <c r="G449" i="5" s="1"/>
  <c r="V552" i="5"/>
  <c r="G552" i="5" s="1"/>
  <c r="V424" i="5"/>
  <c r="G424" i="5" s="1"/>
  <c r="V527" i="5"/>
  <c r="G527" i="5" s="1"/>
  <c r="V566" i="5"/>
  <c r="G566" i="5" s="1"/>
  <c r="V546" i="5"/>
  <c r="G546" i="5" s="1"/>
  <c r="V458" i="5"/>
  <c r="G458" i="5" s="1"/>
  <c r="V561" i="5"/>
  <c r="G561" i="5" s="1"/>
  <c r="V544" i="5"/>
  <c r="G544" i="5" s="1"/>
  <c r="V558" i="5"/>
  <c r="G558" i="5" s="1"/>
  <c r="V430" i="5"/>
  <c r="G430" i="5" s="1"/>
  <c r="V444" i="5"/>
  <c r="G444" i="5" s="1"/>
  <c r="V547" i="5"/>
  <c r="G547" i="5" s="1"/>
  <c r="V447" i="5"/>
  <c r="G447" i="5" s="1"/>
  <c r="V550" i="5"/>
  <c r="G550" i="5" s="1"/>
  <c r="AB1666" i="5"/>
  <c r="V567" i="5"/>
  <c r="G567" i="5" s="1"/>
  <c r="V414" i="5"/>
  <c r="G414" i="5" s="1"/>
  <c r="V517" i="5"/>
  <c r="G517" i="5" s="1"/>
  <c r="V467" i="5"/>
  <c r="G467" i="5" s="1"/>
  <c r="V442" i="5"/>
  <c r="G442" i="5" s="1"/>
  <c r="V456" i="5"/>
  <c r="G456" i="5" s="1"/>
  <c r="V431" i="5"/>
  <c r="G431" i="5" s="1"/>
  <c r="V470" i="5"/>
  <c r="G470" i="5" s="1"/>
  <c r="V459" i="5"/>
  <c r="G459" i="5" s="1"/>
  <c r="V330" i="5"/>
  <c r="G330" i="5" s="1"/>
  <c r="V448" i="5"/>
  <c r="G448" i="5" s="1"/>
  <c r="V526" i="5"/>
  <c r="G526" i="5" s="1"/>
  <c r="V462" i="5"/>
  <c r="G462" i="5" s="1"/>
  <c r="V451" i="5"/>
  <c r="G451" i="5" s="1"/>
  <c r="V1329" i="5"/>
  <c r="E1812" i="5"/>
  <c r="G1812" i="5"/>
  <c r="J1812" i="5"/>
  <c r="H1812" i="5"/>
  <c r="R1812" i="5"/>
  <c r="I1812" i="5"/>
  <c r="F1812" i="5"/>
  <c r="H1784" i="5"/>
  <c r="AB1606" i="5"/>
  <c r="V1606" i="5"/>
  <c r="AB1304" i="5"/>
  <c r="V1304" i="5"/>
  <c r="AB1804" i="5"/>
  <c r="AB1505" i="5"/>
  <c r="V1505" i="5"/>
  <c r="AB1756" i="5"/>
  <c r="V1756" i="5"/>
  <c r="AB1728" i="5"/>
  <c r="V1728" i="5"/>
  <c r="V1698" i="5"/>
  <c r="G1698" i="5" s="1"/>
  <c r="AB1677" i="5"/>
  <c r="V1471" i="5"/>
  <c r="AB1471" i="5"/>
  <c r="AB1311" i="5"/>
  <c r="V1311" i="5"/>
  <c r="AB1808" i="5"/>
  <c r="V1808" i="5"/>
  <c r="V1574" i="5"/>
  <c r="AB1574" i="5"/>
  <c r="AB1788" i="5"/>
  <c r="AB1732" i="5"/>
  <c r="V1732" i="5"/>
  <c r="V1804" i="5"/>
  <c r="V1776" i="5"/>
  <c r="AB1661" i="5"/>
  <c r="V1550" i="5"/>
  <c r="AB1550" i="5"/>
  <c r="V1473" i="5"/>
  <c r="AB1473" i="5"/>
  <c r="AB1748" i="5"/>
  <c r="AB1638" i="5"/>
  <c r="AB1820" i="5"/>
  <c r="AB1792" i="5"/>
  <c r="V1792" i="5"/>
  <c r="AB1764" i="5"/>
  <c r="V1764" i="5"/>
  <c r="V1760" i="5"/>
  <c r="V1614" i="5"/>
  <c r="AB1614" i="5"/>
  <c r="V1558" i="5"/>
  <c r="AB1558" i="5"/>
  <c r="AB1780" i="5"/>
  <c r="V1780" i="5"/>
  <c r="V1508" i="5"/>
  <c r="AB1508" i="5"/>
  <c r="V1436" i="5"/>
  <c r="AB1436" i="5"/>
  <c r="V1796" i="5"/>
  <c r="AB1796" i="5"/>
  <c r="V1820" i="5"/>
  <c r="V1800" i="5"/>
  <c r="AB1622" i="5"/>
  <c r="V1622" i="5"/>
  <c r="V1364" i="5"/>
  <c r="AB1364" i="5"/>
  <c r="AB1812" i="5"/>
  <c r="V1719" i="5"/>
  <c r="AB1719" i="5"/>
  <c r="AB1582" i="5"/>
  <c r="V1582" i="5"/>
  <c r="V1748" i="5"/>
  <c r="V1198" i="5"/>
  <c r="AB1198" i="5"/>
  <c r="AB1752" i="5"/>
  <c r="V1639" i="5"/>
  <c r="AB1639" i="5"/>
  <c r="AB1590" i="5"/>
  <c r="V1534" i="5"/>
  <c r="AB1534" i="5"/>
  <c r="V1638" i="5"/>
  <c r="V1736" i="5"/>
  <c r="V1454" i="5"/>
  <c r="AB1454" i="5"/>
  <c r="V1740" i="5"/>
  <c r="AB1740" i="5"/>
  <c r="AB1566" i="5"/>
  <c r="V1566" i="5"/>
  <c r="AB1784" i="5"/>
  <c r="AB1598" i="5"/>
  <c r="V1598" i="5"/>
  <c r="V1744" i="5"/>
  <c r="V1542" i="5"/>
  <c r="AB1542" i="5"/>
  <c r="AB1772" i="5"/>
  <c r="V1772" i="5"/>
  <c r="AB1630" i="5"/>
  <c r="V1396" i="5"/>
  <c r="AB1396" i="5"/>
  <c r="AB1816" i="5"/>
  <c r="AB1724" i="5"/>
  <c r="V1724" i="5"/>
  <c r="V1816" i="5"/>
  <c r="V1752" i="5"/>
  <c r="V1615" i="5"/>
  <c r="AB1615" i="5"/>
  <c r="V1361" i="5"/>
  <c r="AB1361" i="5"/>
  <c r="AB1453" i="5"/>
  <c r="V1453" i="5"/>
  <c r="V1406" i="5"/>
  <c r="AB1406" i="5"/>
  <c r="AB1373" i="5"/>
  <c r="V1373" i="5"/>
  <c r="V1108" i="5"/>
  <c r="AB1108" i="5"/>
  <c r="V1344" i="5"/>
  <c r="AB1344" i="5"/>
  <c r="AB1323" i="5"/>
  <c r="V1323" i="5"/>
  <c r="AB1371" i="5"/>
  <c r="V1371" i="5"/>
  <c r="AB997" i="5"/>
  <c r="V997" i="5"/>
  <c r="V1281" i="5"/>
  <c r="AB1281" i="5"/>
  <c r="V842" i="5"/>
  <c r="AB842" i="5"/>
  <c r="V899" i="5"/>
  <c r="AB899" i="5"/>
  <c r="V1070" i="5"/>
  <c r="AB1070" i="5"/>
  <c r="V1169" i="5"/>
  <c r="AB1169" i="5"/>
  <c r="V1049" i="5"/>
  <c r="AB1049" i="5"/>
  <c r="V427" i="5"/>
  <c r="AB427" i="5"/>
  <c r="V698" i="5"/>
  <c r="AB698" i="5"/>
  <c r="V728" i="5"/>
  <c r="AB728" i="5"/>
  <c r="V626" i="5"/>
  <c r="AB626" i="5"/>
  <c r="V758" i="5"/>
  <c r="AB758" i="5"/>
  <c r="V649" i="5"/>
  <c r="AB649" i="5"/>
  <c r="V570" i="5"/>
  <c r="AB570" i="5"/>
  <c r="V412" i="5"/>
  <c r="AB412" i="5"/>
  <c r="V347" i="5"/>
  <c r="AB347" i="5"/>
  <c r="V482" i="5"/>
  <c r="AB482" i="5"/>
  <c r="V312" i="5"/>
  <c r="AB312" i="5"/>
  <c r="V220" i="5"/>
  <c r="AB220" i="5"/>
  <c r="AB231" i="5"/>
  <c r="AB44" i="5"/>
  <c r="AB12" i="5"/>
  <c r="E1499" i="5"/>
  <c r="X1499" i="5" s="1"/>
  <c r="F1499" i="5"/>
  <c r="I1499" i="5"/>
  <c r="H1499" i="5"/>
  <c r="R1499" i="5"/>
  <c r="J1499" i="5"/>
  <c r="G1499" i="5"/>
  <c r="AB1397" i="5"/>
  <c r="V1397" i="5"/>
  <c r="V1761" i="5"/>
  <c r="AB1761" i="5"/>
  <c r="AB1603" i="5"/>
  <c r="V1603" i="5"/>
  <c r="V967" i="5"/>
  <c r="AB967" i="5"/>
  <c r="V1420" i="5"/>
  <c r="AB1420" i="5"/>
  <c r="V1673" i="5"/>
  <c r="AB1673" i="5"/>
  <c r="V1631" i="5"/>
  <c r="AB1631" i="5"/>
  <c r="V1476" i="5"/>
  <c r="AB1476" i="5"/>
  <c r="V1689" i="5"/>
  <c r="AB1689" i="5"/>
  <c r="AB1741" i="5"/>
  <c r="V1741" i="5"/>
  <c r="AB1773" i="5"/>
  <c r="V1773" i="5"/>
  <c r="AB1805" i="5"/>
  <c r="V1805" i="5"/>
  <c r="V1623" i="5"/>
  <c r="AB1623" i="5"/>
  <c r="V1591" i="5"/>
  <c r="AB1591" i="5"/>
  <c r="V1559" i="5"/>
  <c r="AB1559" i="5"/>
  <c r="V1526" i="5"/>
  <c r="AB1526" i="5"/>
  <c r="V1462" i="5"/>
  <c r="AB1462" i="5"/>
  <c r="AB1402" i="5"/>
  <c r="V1402" i="5"/>
  <c r="AB1259" i="5"/>
  <c r="V1259" i="5"/>
  <c r="AB1506" i="5"/>
  <c r="V1506" i="5"/>
  <c r="V1441" i="5"/>
  <c r="AB1441" i="5"/>
  <c r="V1377" i="5"/>
  <c r="AB1377" i="5"/>
  <c r="V1228" i="5"/>
  <c r="AB1228" i="5"/>
  <c r="AB1466" i="5"/>
  <c r="V1466" i="5"/>
  <c r="V1408" i="5"/>
  <c r="AB1408" i="5"/>
  <c r="V1337" i="5"/>
  <c r="AB1337" i="5"/>
  <c r="AB1637" i="5"/>
  <c r="V1637" i="5"/>
  <c r="AB1605" i="5"/>
  <c r="V1605" i="5"/>
  <c r="AB1573" i="5"/>
  <c r="V1573" i="5"/>
  <c r="AB1541" i="5"/>
  <c r="V1541" i="5"/>
  <c r="AB1491" i="5"/>
  <c r="V1491" i="5"/>
  <c r="V1422" i="5"/>
  <c r="AB1422" i="5"/>
  <c r="V1358" i="5"/>
  <c r="AB1358" i="5"/>
  <c r="AB1389" i="5"/>
  <c r="V1389" i="5"/>
  <c r="V1241" i="5"/>
  <c r="AB1241" i="5"/>
  <c r="V1692" i="5"/>
  <c r="AB1692" i="5"/>
  <c r="V1660" i="5"/>
  <c r="AB1660" i="5"/>
  <c r="V1628" i="5"/>
  <c r="AB1628" i="5"/>
  <c r="V1596" i="5"/>
  <c r="AB1596" i="5"/>
  <c r="V1564" i="5"/>
  <c r="AB1564" i="5"/>
  <c r="V1532" i="5"/>
  <c r="AB1532" i="5"/>
  <c r="V1470" i="5"/>
  <c r="AB1470" i="5"/>
  <c r="V1214" i="5"/>
  <c r="AB1214" i="5"/>
  <c r="AB1293" i="5"/>
  <c r="V1293" i="5"/>
  <c r="AB1229" i="5"/>
  <c r="V1229" i="5"/>
  <c r="V1128" i="5"/>
  <c r="AB1128" i="5"/>
  <c r="V732" i="5"/>
  <c r="AB732" i="5"/>
  <c r="V1310" i="5"/>
  <c r="AB1310" i="5"/>
  <c r="V1246" i="5"/>
  <c r="AB1246" i="5"/>
  <c r="V810" i="5"/>
  <c r="AB810" i="5"/>
  <c r="AB1277" i="5"/>
  <c r="V1277" i="5"/>
  <c r="AB1211" i="5"/>
  <c r="V1211" i="5"/>
  <c r="V1104" i="5"/>
  <c r="AB1104" i="5"/>
  <c r="AB1443" i="5"/>
  <c r="V1443" i="5"/>
  <c r="AB1411" i="5"/>
  <c r="V1411" i="5"/>
  <c r="AB1379" i="5"/>
  <c r="V1379" i="5"/>
  <c r="AB1347" i="5"/>
  <c r="V1347" i="5"/>
  <c r="V1308" i="5"/>
  <c r="AB1308" i="5"/>
  <c r="V1244" i="5"/>
  <c r="AB1244" i="5"/>
  <c r="AB1322" i="5"/>
  <c r="V1322" i="5"/>
  <c r="V1256" i="5"/>
  <c r="AB1256" i="5"/>
  <c r="AB1194" i="5"/>
  <c r="V1194" i="5"/>
  <c r="V1067" i="5"/>
  <c r="AB1067" i="5"/>
  <c r="V1342" i="5"/>
  <c r="AB1342" i="5"/>
  <c r="V1294" i="5"/>
  <c r="AB1294" i="5"/>
  <c r="V1230" i="5"/>
  <c r="AB1230" i="5"/>
  <c r="V993" i="5"/>
  <c r="AB993" i="5"/>
  <c r="V995" i="5"/>
  <c r="AB995" i="5"/>
  <c r="T562" i="5"/>
  <c r="S562" i="5"/>
  <c r="AB562" i="5"/>
  <c r="V1159" i="5"/>
  <c r="AB1159" i="5"/>
  <c r="V1127" i="5"/>
  <c r="AB1127" i="5"/>
  <c r="V1095" i="5"/>
  <c r="AB1095" i="5"/>
  <c r="V1059" i="5"/>
  <c r="AB1059" i="5"/>
  <c r="V931" i="5"/>
  <c r="AB931" i="5"/>
  <c r="V724" i="5"/>
  <c r="AB724" i="5"/>
  <c r="V1174" i="5"/>
  <c r="AB1174" i="5"/>
  <c r="V1142" i="5"/>
  <c r="AB1142" i="5"/>
  <c r="V1110" i="5"/>
  <c r="AB1110" i="5"/>
  <c r="V1078" i="5"/>
  <c r="AB1078" i="5"/>
  <c r="AB1013" i="5"/>
  <c r="V1013" i="5"/>
  <c r="V879" i="5"/>
  <c r="AB879" i="5"/>
  <c r="T445" i="5"/>
  <c r="AB445" i="5"/>
  <c r="S445" i="5"/>
  <c r="V803" i="5"/>
  <c r="AB803" i="5"/>
  <c r="AB1209" i="5"/>
  <c r="V1209" i="5"/>
  <c r="V1177" i="5"/>
  <c r="AB1177" i="5"/>
  <c r="V1145" i="5"/>
  <c r="AB1145" i="5"/>
  <c r="V1113" i="5"/>
  <c r="AB1113" i="5"/>
  <c r="V1081" i="5"/>
  <c r="AB1081" i="5"/>
  <c r="V999" i="5"/>
  <c r="AB999" i="5"/>
  <c r="V849" i="5"/>
  <c r="AB849" i="5"/>
  <c r="V1062" i="5"/>
  <c r="AB1062" i="5"/>
  <c r="AB797" i="5"/>
  <c r="V797" i="5"/>
  <c r="V1038" i="5"/>
  <c r="AB1038" i="5"/>
  <c r="V1006" i="5"/>
  <c r="AB1006" i="5"/>
  <c r="V974" i="5"/>
  <c r="AB974" i="5"/>
  <c r="V942" i="5"/>
  <c r="AB942" i="5"/>
  <c r="V910" i="5"/>
  <c r="AB910" i="5"/>
  <c r="V878" i="5"/>
  <c r="AB878" i="5"/>
  <c r="V815" i="5"/>
  <c r="AB815" i="5"/>
  <c r="V582" i="5"/>
  <c r="AB582" i="5"/>
  <c r="V840" i="5"/>
  <c r="AB840" i="5"/>
  <c r="V776" i="5"/>
  <c r="AB776" i="5"/>
  <c r="V714" i="5"/>
  <c r="AB714" i="5"/>
  <c r="AB581" i="5"/>
  <c r="V581" i="5"/>
  <c r="V969" i="5"/>
  <c r="AB969" i="5"/>
  <c r="V937" i="5"/>
  <c r="AB937" i="5"/>
  <c r="V905" i="5"/>
  <c r="AB905" i="5"/>
  <c r="V871" i="5"/>
  <c r="AB871" i="5"/>
  <c r="V807" i="5"/>
  <c r="AB807" i="5"/>
  <c r="V744" i="5"/>
  <c r="AB744" i="5"/>
  <c r="V680" i="5"/>
  <c r="AB680" i="5"/>
  <c r="V864" i="5"/>
  <c r="AB864" i="5"/>
  <c r="V800" i="5"/>
  <c r="AB800" i="5"/>
  <c r="V735" i="5"/>
  <c r="AB735" i="5"/>
  <c r="V670" i="5"/>
  <c r="AB670" i="5"/>
  <c r="V1028" i="5"/>
  <c r="AB1028" i="5"/>
  <c r="V996" i="5"/>
  <c r="AB996" i="5"/>
  <c r="V964" i="5"/>
  <c r="AB964" i="5"/>
  <c r="V932" i="5"/>
  <c r="AB932" i="5"/>
  <c r="V900" i="5"/>
  <c r="AB900" i="5"/>
  <c r="G589" i="5"/>
  <c r="V1551" i="5"/>
  <c r="AB1551" i="5"/>
  <c r="V1392" i="5"/>
  <c r="AB1392" i="5"/>
  <c r="AB1298" i="5"/>
  <c r="V1298" i="5"/>
  <c r="V1684" i="5"/>
  <c r="AB1684" i="5"/>
  <c r="V1297" i="5"/>
  <c r="AB1297" i="5"/>
  <c r="V1233" i="5"/>
  <c r="AB1233" i="5"/>
  <c r="V1072" i="5"/>
  <c r="AB1072" i="5"/>
  <c r="V1216" i="5"/>
  <c r="AB1216" i="5"/>
  <c r="V1134" i="5"/>
  <c r="AB1134" i="5"/>
  <c r="V747" i="5"/>
  <c r="AB747" i="5"/>
  <c r="V1073" i="5"/>
  <c r="AB1073" i="5"/>
  <c r="V934" i="5"/>
  <c r="AB934" i="5"/>
  <c r="V426" i="5"/>
  <c r="AB426" i="5"/>
  <c r="V852" i="5"/>
  <c r="AB852" i="5"/>
  <c r="V956" i="5"/>
  <c r="AB956" i="5"/>
  <c r="V593" i="5"/>
  <c r="AB593" i="5"/>
  <c r="AB685" i="5"/>
  <c r="V685" i="5"/>
  <c r="V580" i="5"/>
  <c r="AB580" i="5"/>
  <c r="V585" i="5"/>
  <c r="AB585" i="5"/>
  <c r="V641" i="5"/>
  <c r="AB641" i="5"/>
  <c r="V516" i="5"/>
  <c r="AB516" i="5"/>
  <c r="V487" i="5"/>
  <c r="AB487" i="5"/>
  <c r="V450" i="5"/>
  <c r="AB450" i="5"/>
  <c r="AB1509" i="5"/>
  <c r="V1509" i="5"/>
  <c r="V1694" i="5"/>
  <c r="AB1694" i="5"/>
  <c r="V1745" i="5"/>
  <c r="AB1745" i="5"/>
  <c r="V1777" i="5"/>
  <c r="AB1777" i="5"/>
  <c r="V1809" i="5"/>
  <c r="AB1809" i="5"/>
  <c r="AB1619" i="5"/>
  <c r="V1619" i="5"/>
  <c r="AB1587" i="5"/>
  <c r="V1587" i="5"/>
  <c r="AB1555" i="5"/>
  <c r="V1555" i="5"/>
  <c r="V1520" i="5"/>
  <c r="AB1520" i="5"/>
  <c r="V1456" i="5"/>
  <c r="AB1456" i="5"/>
  <c r="AB1394" i="5"/>
  <c r="V1394" i="5"/>
  <c r="AB1234" i="5"/>
  <c r="V1234" i="5"/>
  <c r="V1500" i="5"/>
  <c r="AB1500" i="5"/>
  <c r="V1433" i="5"/>
  <c r="AB1433" i="5"/>
  <c r="V1369" i="5"/>
  <c r="AB1369" i="5"/>
  <c r="V1524" i="5"/>
  <c r="AB1524" i="5"/>
  <c r="V1460" i="5"/>
  <c r="AB1460" i="5"/>
  <c r="V1400" i="5"/>
  <c r="AB1400" i="5"/>
  <c r="V1320" i="5"/>
  <c r="AB1320" i="5"/>
  <c r="V1633" i="5"/>
  <c r="AB1633" i="5"/>
  <c r="V1601" i="5"/>
  <c r="AB1601" i="5"/>
  <c r="V1569" i="5"/>
  <c r="AB1569" i="5"/>
  <c r="V1537" i="5"/>
  <c r="AB1537" i="5"/>
  <c r="V1478" i="5"/>
  <c r="AB1478" i="5"/>
  <c r="V1414" i="5"/>
  <c r="AB1414" i="5"/>
  <c r="V1350" i="5"/>
  <c r="AB1350" i="5"/>
  <c r="AB1381" i="5"/>
  <c r="V1381" i="5"/>
  <c r="V1025" i="5"/>
  <c r="AB1025" i="5"/>
  <c r="V1688" i="5"/>
  <c r="AB1688" i="5"/>
  <c r="V1656" i="5"/>
  <c r="AB1656" i="5"/>
  <c r="V1624" i="5"/>
  <c r="AB1624" i="5"/>
  <c r="V1592" i="5"/>
  <c r="AB1592" i="5"/>
  <c r="V1560" i="5"/>
  <c r="AB1560" i="5"/>
  <c r="V1528" i="5"/>
  <c r="AB1528" i="5"/>
  <c r="V1464" i="5"/>
  <c r="AB1464" i="5"/>
  <c r="V1172" i="5"/>
  <c r="AB1172" i="5"/>
  <c r="V1280" i="5"/>
  <c r="AB1280" i="5"/>
  <c r="V1215" i="5"/>
  <c r="AB1215" i="5"/>
  <c r="V1112" i="5"/>
  <c r="AB1112" i="5"/>
  <c r="V1348" i="5"/>
  <c r="AB1348" i="5"/>
  <c r="V1303" i="5"/>
  <c r="AB1303" i="5"/>
  <c r="V1239" i="5"/>
  <c r="AB1239" i="5"/>
  <c r="V691" i="5"/>
  <c r="AB691" i="5"/>
  <c r="V1264" i="5"/>
  <c r="AB1264" i="5"/>
  <c r="AB1203" i="5"/>
  <c r="V1203" i="5"/>
  <c r="V1088" i="5"/>
  <c r="AB1088" i="5"/>
  <c r="V1439" i="5"/>
  <c r="AB1439" i="5"/>
  <c r="V1407" i="5"/>
  <c r="AB1407" i="5"/>
  <c r="V1375" i="5"/>
  <c r="AB1375" i="5"/>
  <c r="V1343" i="5"/>
  <c r="AB1343" i="5"/>
  <c r="V1302" i="5"/>
  <c r="AB1302" i="5"/>
  <c r="V1238" i="5"/>
  <c r="AB1238" i="5"/>
  <c r="AB1317" i="5"/>
  <c r="V1317" i="5"/>
  <c r="AB1250" i="5"/>
  <c r="V1250" i="5"/>
  <c r="V1180" i="5"/>
  <c r="AB1180" i="5"/>
  <c r="V1039" i="5"/>
  <c r="AB1039" i="5"/>
  <c r="AB1338" i="5"/>
  <c r="V1338" i="5"/>
  <c r="V1287" i="5"/>
  <c r="AB1287" i="5"/>
  <c r="V1223" i="5"/>
  <c r="AB1223" i="5"/>
  <c r="AB861" i="5"/>
  <c r="V861" i="5"/>
  <c r="V867" i="5"/>
  <c r="AB867" i="5"/>
  <c r="AB1187" i="5"/>
  <c r="V1187" i="5"/>
  <c r="AB1155" i="5"/>
  <c r="V1155" i="5"/>
  <c r="AB1123" i="5"/>
  <c r="V1123" i="5"/>
  <c r="V1091" i="5"/>
  <c r="AB1091" i="5"/>
  <c r="AB1053" i="5"/>
  <c r="V1053" i="5"/>
  <c r="V915" i="5"/>
  <c r="AB915" i="5"/>
  <c r="V692" i="5"/>
  <c r="AB692" i="5"/>
  <c r="AB1170" i="5"/>
  <c r="V1170" i="5"/>
  <c r="AB1138" i="5"/>
  <c r="V1138" i="5"/>
  <c r="V1106" i="5"/>
  <c r="AB1106" i="5"/>
  <c r="V1074" i="5"/>
  <c r="AB1074" i="5"/>
  <c r="V991" i="5"/>
  <c r="AB991" i="5"/>
  <c r="V855" i="5"/>
  <c r="AB855" i="5"/>
  <c r="V1063" i="5"/>
  <c r="AB1063" i="5"/>
  <c r="V778" i="5"/>
  <c r="AB778" i="5"/>
  <c r="AB1205" i="5"/>
  <c r="V1205" i="5"/>
  <c r="AB1173" i="5"/>
  <c r="V1173" i="5"/>
  <c r="AB1141" i="5"/>
  <c r="V1141" i="5"/>
  <c r="AB1109" i="5"/>
  <c r="V1109" i="5"/>
  <c r="AB1077" i="5"/>
  <c r="V1077" i="5"/>
  <c r="V987" i="5"/>
  <c r="AB987" i="5"/>
  <c r="V823" i="5"/>
  <c r="AB823" i="5"/>
  <c r="V1055" i="5"/>
  <c r="AB1055" i="5"/>
  <c r="V771" i="5"/>
  <c r="AB771" i="5"/>
  <c r="V1034" i="5"/>
  <c r="AB1034" i="5"/>
  <c r="V1002" i="5"/>
  <c r="AB1002" i="5"/>
  <c r="V970" i="5"/>
  <c r="AB970" i="5"/>
  <c r="V938" i="5"/>
  <c r="AB938" i="5"/>
  <c r="V906" i="5"/>
  <c r="AB906" i="5"/>
  <c r="V873" i="5"/>
  <c r="AB873" i="5"/>
  <c r="V809" i="5"/>
  <c r="AB809" i="5"/>
  <c r="AB493" i="5"/>
  <c r="V493" i="5"/>
  <c r="V834" i="5"/>
  <c r="AB834" i="5"/>
  <c r="V770" i="5"/>
  <c r="AB770" i="5"/>
  <c r="V706" i="5"/>
  <c r="AB706" i="5"/>
  <c r="V556" i="5"/>
  <c r="AB556" i="5"/>
  <c r="AB965" i="5"/>
  <c r="V965" i="5"/>
  <c r="AB933" i="5"/>
  <c r="V933" i="5"/>
  <c r="AB901" i="5"/>
  <c r="V901" i="5"/>
  <c r="V865" i="5"/>
  <c r="AB865" i="5"/>
  <c r="V801" i="5"/>
  <c r="AB801" i="5"/>
  <c r="V736" i="5"/>
  <c r="AB736" i="5"/>
  <c r="V627" i="5"/>
  <c r="AB627" i="5"/>
  <c r="V858" i="5"/>
  <c r="AB858" i="5"/>
  <c r="V794" i="5"/>
  <c r="AB794" i="5"/>
  <c r="V727" i="5"/>
  <c r="AB727" i="5"/>
  <c r="V652" i="5"/>
  <c r="AB652" i="5"/>
  <c r="V1024" i="5"/>
  <c r="AB1024" i="5"/>
  <c r="V992" i="5"/>
  <c r="AB992" i="5"/>
  <c r="V960" i="5"/>
  <c r="AB960" i="5"/>
  <c r="V928" i="5"/>
  <c r="AB928" i="5"/>
  <c r="V896" i="5"/>
  <c r="AB896" i="5"/>
  <c r="V857" i="5"/>
  <c r="AB857" i="5"/>
  <c r="V793" i="5"/>
  <c r="AB793" i="5"/>
  <c r="V376" i="5"/>
  <c r="AB376" i="5"/>
  <c r="V824" i="5"/>
  <c r="AB824" i="5"/>
  <c r="V766" i="5"/>
  <c r="AB766" i="5"/>
  <c r="V702" i="5"/>
  <c r="AB702" i="5"/>
  <c r="V375" i="5"/>
  <c r="AB375" i="5"/>
  <c r="V600" i="5"/>
  <c r="AB600" i="5"/>
  <c r="V521" i="5"/>
  <c r="AB521" i="5"/>
  <c r="V329" i="5"/>
  <c r="AB329" i="5"/>
  <c r="V753" i="5"/>
  <c r="AB753" i="5"/>
  <c r="V721" i="5"/>
  <c r="AB721" i="5"/>
  <c r="V689" i="5"/>
  <c r="AB689" i="5"/>
  <c r="V650" i="5"/>
  <c r="AB650" i="5"/>
  <c r="V586" i="5"/>
  <c r="AB586" i="5"/>
  <c r="V656" i="5"/>
  <c r="AB656" i="5"/>
  <c r="V592" i="5"/>
  <c r="AB592" i="5"/>
  <c r="AB501" i="5"/>
  <c r="V501" i="5"/>
  <c r="F1717" i="5"/>
  <c r="E1722" i="5"/>
  <c r="X1722" i="5" s="1"/>
  <c r="F1722" i="5"/>
  <c r="R1722" i="5"/>
  <c r="J1722" i="5"/>
  <c r="I1722" i="5"/>
  <c r="H1722" i="5"/>
  <c r="G1722" i="5"/>
  <c r="V1705" i="5"/>
  <c r="AB1705" i="5"/>
  <c r="V1425" i="5"/>
  <c r="AB1425" i="5"/>
  <c r="V1273" i="5"/>
  <c r="AB1273" i="5"/>
  <c r="V1472" i="5"/>
  <c r="AB1472" i="5"/>
  <c r="V723" i="5"/>
  <c r="AB723" i="5"/>
  <c r="V1207" i="5"/>
  <c r="AB1207" i="5"/>
  <c r="AB1403" i="5"/>
  <c r="V1403" i="5"/>
  <c r="V1231" i="5"/>
  <c r="AB1231" i="5"/>
  <c r="V1183" i="5"/>
  <c r="AB1183" i="5"/>
  <c r="V1166" i="5"/>
  <c r="AB1166" i="5"/>
  <c r="V1057" i="5"/>
  <c r="AB1057" i="5"/>
  <c r="V1105" i="5"/>
  <c r="AB1105" i="5"/>
  <c r="V1030" i="5"/>
  <c r="AB1030" i="5"/>
  <c r="V902" i="5"/>
  <c r="AB902" i="5"/>
  <c r="V788" i="5"/>
  <c r="AB788" i="5"/>
  <c r="V719" i="5"/>
  <c r="AB719" i="5"/>
  <c r="V1020" i="5"/>
  <c r="AB1020" i="5"/>
  <c r="V988" i="5"/>
  <c r="AB988" i="5"/>
  <c r="V505" i="5"/>
  <c r="AB505" i="5"/>
  <c r="V465" i="5"/>
  <c r="AB465" i="5"/>
  <c r="V406" i="5"/>
  <c r="AB406" i="5"/>
  <c r="T546" i="5"/>
  <c r="AB546" i="5"/>
  <c r="S546" i="5"/>
  <c r="V396" i="5"/>
  <c r="AB396" i="5"/>
  <c r="V294" i="5"/>
  <c r="AB294" i="5"/>
  <c r="AB76" i="5"/>
  <c r="V1646" i="5"/>
  <c r="AB1646" i="5"/>
  <c r="V1710" i="5"/>
  <c r="AB1710" i="5"/>
  <c r="V1753" i="5"/>
  <c r="AB1753" i="5"/>
  <c r="V1785" i="5"/>
  <c r="AB1785" i="5"/>
  <c r="V1817" i="5"/>
  <c r="AB1817" i="5"/>
  <c r="AB1611" i="5"/>
  <c r="V1611" i="5"/>
  <c r="AB1579" i="5"/>
  <c r="V1579" i="5"/>
  <c r="AB1547" i="5"/>
  <c r="V1547" i="5"/>
  <c r="AB1507" i="5"/>
  <c r="V1507" i="5"/>
  <c r="AB1442" i="5"/>
  <c r="V1442" i="5"/>
  <c r="AB1378" i="5"/>
  <c r="V1378" i="5"/>
  <c r="V1156" i="5"/>
  <c r="AB1156" i="5"/>
  <c r="V1487" i="5"/>
  <c r="AB1487" i="5"/>
  <c r="V1417" i="5"/>
  <c r="AB1417" i="5"/>
  <c r="V1353" i="5"/>
  <c r="AB1353" i="5"/>
  <c r="V1511" i="5"/>
  <c r="AB1511" i="5"/>
  <c r="V1447" i="5"/>
  <c r="AB1447" i="5"/>
  <c r="V1384" i="5"/>
  <c r="AB1384" i="5"/>
  <c r="V1247" i="5"/>
  <c r="AB1247" i="5"/>
  <c r="V1625" i="5"/>
  <c r="AB1625" i="5"/>
  <c r="V1593" i="5"/>
  <c r="AB1593" i="5"/>
  <c r="V1561" i="5"/>
  <c r="AB1561" i="5"/>
  <c r="V1529" i="5"/>
  <c r="AB1529" i="5"/>
  <c r="V1465" i="5"/>
  <c r="AB1465" i="5"/>
  <c r="V1398" i="5"/>
  <c r="AB1398" i="5"/>
  <c r="V1272" i="5"/>
  <c r="AB1272" i="5"/>
  <c r="AB1365" i="5"/>
  <c r="V1365" i="5"/>
  <c r="V1712" i="5"/>
  <c r="AB1712" i="5"/>
  <c r="V1680" i="5"/>
  <c r="AB1680" i="5"/>
  <c r="V1648" i="5"/>
  <c r="AB1648" i="5"/>
  <c r="V1616" i="5"/>
  <c r="AB1616" i="5"/>
  <c r="V1584" i="5"/>
  <c r="AB1584" i="5"/>
  <c r="V1552" i="5"/>
  <c r="AB1552" i="5"/>
  <c r="AB1515" i="5"/>
  <c r="V1515" i="5"/>
  <c r="AB1451" i="5"/>
  <c r="V1451" i="5"/>
  <c r="V700" i="5"/>
  <c r="AB700" i="5"/>
  <c r="AB1267" i="5"/>
  <c r="V1267" i="5"/>
  <c r="V1199" i="5"/>
  <c r="AB1199" i="5"/>
  <c r="V1080" i="5"/>
  <c r="AB1080" i="5"/>
  <c r="V1340" i="5"/>
  <c r="AB1340" i="5"/>
  <c r="V1284" i="5"/>
  <c r="AB1284" i="5"/>
  <c r="V1220" i="5"/>
  <c r="AB1220" i="5"/>
  <c r="AB1314" i="5"/>
  <c r="V1314" i="5"/>
  <c r="AB1251" i="5"/>
  <c r="V1251" i="5"/>
  <c r="V1184" i="5"/>
  <c r="AB1184" i="5"/>
  <c r="V1048" i="5"/>
  <c r="AB1048" i="5"/>
  <c r="V1431" i="5"/>
  <c r="AB1431" i="5"/>
  <c r="V1399" i="5"/>
  <c r="AB1399" i="5"/>
  <c r="V1367" i="5"/>
  <c r="AB1367" i="5"/>
  <c r="V1335" i="5"/>
  <c r="AB1335" i="5"/>
  <c r="V1289" i="5"/>
  <c r="AB1289" i="5"/>
  <c r="V1225" i="5"/>
  <c r="AB1225" i="5"/>
  <c r="AB1301" i="5"/>
  <c r="V1301" i="5"/>
  <c r="AB1237" i="5"/>
  <c r="V1237" i="5"/>
  <c r="V1148" i="5"/>
  <c r="AB1148" i="5"/>
  <c r="V935" i="5"/>
  <c r="AB935" i="5"/>
  <c r="AB1330" i="5"/>
  <c r="V1330" i="5"/>
  <c r="V1268" i="5"/>
  <c r="AB1268" i="5"/>
  <c r="V1208" i="5"/>
  <c r="AB1208" i="5"/>
  <c r="V1060" i="5"/>
  <c r="AB1060" i="5"/>
  <c r="V816" i="5"/>
  <c r="AB816" i="5"/>
  <c r="AB1179" i="5"/>
  <c r="V1179" i="5"/>
  <c r="AB1147" i="5"/>
  <c r="V1147" i="5"/>
  <c r="AB1115" i="5"/>
  <c r="V1115" i="5"/>
  <c r="V1083" i="5"/>
  <c r="AB1083" i="5"/>
  <c r="V1015" i="5"/>
  <c r="AB1015" i="5"/>
  <c r="V883" i="5"/>
  <c r="AB883" i="5"/>
  <c r="AB509" i="5"/>
  <c r="V509" i="5"/>
  <c r="AB1162" i="5"/>
  <c r="V1162" i="5"/>
  <c r="AB1130" i="5"/>
  <c r="V1130" i="5"/>
  <c r="V1098" i="5"/>
  <c r="AB1098" i="5"/>
  <c r="V1064" i="5"/>
  <c r="AB1064" i="5"/>
  <c r="V959" i="5"/>
  <c r="AB959" i="5"/>
  <c r="V804" i="5"/>
  <c r="AB804" i="5"/>
  <c r="V1043" i="5"/>
  <c r="AB1043" i="5"/>
  <c r="V715" i="5"/>
  <c r="AB715" i="5"/>
  <c r="AB1197" i="5"/>
  <c r="V1197" i="5"/>
  <c r="AB1165" i="5"/>
  <c r="V1165" i="5"/>
  <c r="AB1133" i="5"/>
  <c r="V1133" i="5"/>
  <c r="AB1101" i="5"/>
  <c r="V1101" i="5"/>
  <c r="AB1069" i="5"/>
  <c r="V1069" i="5"/>
  <c r="V955" i="5"/>
  <c r="AB955" i="5"/>
  <c r="V772" i="5"/>
  <c r="AB772" i="5"/>
  <c r="V1041" i="5"/>
  <c r="AB1041" i="5"/>
  <c r="V707" i="5"/>
  <c r="AB707" i="5"/>
  <c r="V1026" i="5"/>
  <c r="AB1026" i="5"/>
  <c r="V994" i="5"/>
  <c r="AB994" i="5"/>
  <c r="V962" i="5"/>
  <c r="AB962" i="5"/>
  <c r="AB930" i="5"/>
  <c r="V930" i="5"/>
  <c r="V898" i="5"/>
  <c r="AB898" i="5"/>
  <c r="V854" i="5"/>
  <c r="AB854" i="5"/>
  <c r="V790" i="5"/>
  <c r="AB790" i="5"/>
  <c r="AB285" i="5"/>
  <c r="V285" i="5"/>
  <c r="AB821" i="5"/>
  <c r="V821" i="5"/>
  <c r="V754" i="5"/>
  <c r="AB754" i="5"/>
  <c r="V690" i="5"/>
  <c r="AB690" i="5"/>
  <c r="AB989" i="5"/>
  <c r="V989" i="5"/>
  <c r="AB957" i="5"/>
  <c r="V957" i="5"/>
  <c r="AB925" i="5"/>
  <c r="V925" i="5"/>
  <c r="AB893" i="5"/>
  <c r="V893" i="5"/>
  <c r="V846" i="5"/>
  <c r="AB846" i="5"/>
  <c r="V782" i="5"/>
  <c r="AB782" i="5"/>
  <c r="V720" i="5"/>
  <c r="AB720" i="5"/>
  <c r="V576" i="5"/>
  <c r="AB576" i="5"/>
  <c r="AB845" i="5"/>
  <c r="V845" i="5"/>
  <c r="AB781" i="5"/>
  <c r="V781" i="5"/>
  <c r="V711" i="5"/>
  <c r="AB711" i="5"/>
  <c r="V575" i="5"/>
  <c r="AB575" i="5"/>
  <c r="V1016" i="5"/>
  <c r="AB1016" i="5"/>
  <c r="V984" i="5"/>
  <c r="AB984" i="5"/>
  <c r="V952" i="5"/>
  <c r="AB952" i="5"/>
  <c r="V920" i="5"/>
  <c r="AB920" i="5"/>
  <c r="V888" i="5"/>
  <c r="AB888" i="5"/>
  <c r="V838" i="5"/>
  <c r="AB838" i="5"/>
  <c r="V774" i="5"/>
  <c r="AB774" i="5"/>
  <c r="V875" i="5"/>
  <c r="AB875" i="5"/>
  <c r="V811" i="5"/>
  <c r="AB811" i="5"/>
  <c r="V750" i="5"/>
  <c r="AB750" i="5"/>
  <c r="V686" i="5"/>
  <c r="AB686" i="5"/>
  <c r="V651" i="5"/>
  <c r="AB651" i="5"/>
  <c r="V587" i="5"/>
  <c r="AB587" i="5"/>
  <c r="V489" i="5"/>
  <c r="AB489" i="5"/>
  <c r="V745" i="5"/>
  <c r="AB745" i="5"/>
  <c r="V713" i="5"/>
  <c r="AB713" i="5"/>
  <c r="V681" i="5"/>
  <c r="AB681" i="5"/>
  <c r="AB637" i="5"/>
  <c r="V637" i="5"/>
  <c r="AB573" i="5"/>
  <c r="V573" i="5"/>
  <c r="V643" i="5"/>
  <c r="AB643" i="5"/>
  <c r="V579" i="5"/>
  <c r="AB579" i="5"/>
  <c r="AB469" i="5"/>
  <c r="V469" i="5"/>
  <c r="V672" i="5"/>
  <c r="AB672" i="5"/>
  <c r="V623" i="5"/>
  <c r="AB623" i="5"/>
  <c r="V559" i="5"/>
  <c r="AB559" i="5"/>
  <c r="V635" i="5"/>
  <c r="AB635" i="5"/>
  <c r="V571" i="5"/>
  <c r="AB571" i="5"/>
  <c r="T449" i="5"/>
  <c r="AB449" i="5"/>
  <c r="S449" i="5"/>
  <c r="V628" i="5"/>
  <c r="AB628" i="5"/>
  <c r="V564" i="5"/>
  <c r="AB564" i="5"/>
  <c r="T544" i="5"/>
  <c r="S544" i="5"/>
  <c r="AB544" i="5"/>
  <c r="V512" i="5"/>
  <c r="AB512" i="5"/>
  <c r="V480" i="5"/>
  <c r="AB480" i="5"/>
  <c r="T448" i="5"/>
  <c r="AB448" i="5"/>
  <c r="S448" i="5"/>
  <c r="V400" i="5"/>
  <c r="AB400" i="5"/>
  <c r="V313" i="5"/>
  <c r="AB313" i="5"/>
  <c r="AB405" i="5"/>
  <c r="V405" i="5"/>
  <c r="AB325" i="5"/>
  <c r="V325" i="5"/>
  <c r="E1685" i="5"/>
  <c r="X1685" i="5" s="1"/>
  <c r="R1685" i="5"/>
  <c r="F1685" i="5"/>
  <c r="J1685" i="5"/>
  <c r="I1685" i="5"/>
  <c r="H1685" i="5"/>
  <c r="G1685" i="5"/>
  <c r="E1467" i="5"/>
  <c r="X1467" i="5" s="1"/>
  <c r="F1467" i="5"/>
  <c r="I1467" i="5"/>
  <c r="R1467" i="5"/>
  <c r="H1467" i="5"/>
  <c r="J1467" i="5"/>
  <c r="G1467" i="5"/>
  <c r="E1731" i="5"/>
  <c r="X1731" i="5" s="1"/>
  <c r="F1731" i="5"/>
  <c r="R1731" i="5"/>
  <c r="J1731" i="5"/>
  <c r="I1731" i="5"/>
  <c r="H1731" i="5"/>
  <c r="V1527" i="5"/>
  <c r="AB1527" i="5"/>
  <c r="AB1749" i="5"/>
  <c r="V1749" i="5"/>
  <c r="AB1781" i="5"/>
  <c r="V1781" i="5"/>
  <c r="V1513" i="5"/>
  <c r="AB1513" i="5"/>
  <c r="AB1386" i="5"/>
  <c r="V1386" i="5"/>
  <c r="AB1565" i="5"/>
  <c r="V1565" i="5"/>
  <c r="V1588" i="5"/>
  <c r="AB1588" i="5"/>
  <c r="AB1274" i="5"/>
  <c r="V1274" i="5"/>
  <c r="AB1307" i="5"/>
  <c r="V1307" i="5"/>
  <c r="V755" i="5"/>
  <c r="AB755" i="5"/>
  <c r="AB1037" i="5"/>
  <c r="V1037" i="5"/>
  <c r="V830" i="5"/>
  <c r="AB830" i="5"/>
  <c r="V971" i="5"/>
  <c r="AB971" i="5"/>
  <c r="V998" i="5"/>
  <c r="AB998" i="5"/>
  <c r="V860" i="5"/>
  <c r="AB860" i="5"/>
  <c r="V961" i="5"/>
  <c r="AB961" i="5"/>
  <c r="V851" i="5"/>
  <c r="AB851" i="5"/>
  <c r="V818" i="5"/>
  <c r="AB818" i="5"/>
  <c r="AB717" i="5"/>
  <c r="V717" i="5"/>
  <c r="AB485" i="5"/>
  <c r="V485" i="5"/>
  <c r="V548" i="5"/>
  <c r="AB548" i="5"/>
  <c r="V484" i="5"/>
  <c r="AB484" i="5"/>
  <c r="V455" i="5"/>
  <c r="AB455" i="5"/>
  <c r="V514" i="5"/>
  <c r="AB514" i="5"/>
  <c r="V358" i="5"/>
  <c r="AB358" i="5"/>
  <c r="V117" i="5"/>
  <c r="V138" i="5"/>
  <c r="AB138" i="5"/>
  <c r="AB42" i="5"/>
  <c r="J1802" i="5"/>
  <c r="F1802" i="5"/>
  <c r="AB1227" i="5"/>
  <c r="V1227" i="5"/>
  <c r="V1324" i="5"/>
  <c r="AB1324" i="5"/>
  <c r="V1657" i="5"/>
  <c r="AB1657" i="5"/>
  <c r="V1720" i="5"/>
  <c r="AB1720" i="5"/>
  <c r="AB1757" i="5"/>
  <c r="V1757" i="5"/>
  <c r="AB1789" i="5"/>
  <c r="V1789" i="5"/>
  <c r="AB1821" i="5"/>
  <c r="V1821" i="5"/>
  <c r="V1607" i="5"/>
  <c r="AB1607" i="5"/>
  <c r="V1575" i="5"/>
  <c r="AB1575" i="5"/>
  <c r="V1543" i="5"/>
  <c r="AB1543" i="5"/>
  <c r="V1494" i="5"/>
  <c r="AB1494" i="5"/>
  <c r="AB1434" i="5"/>
  <c r="V1434" i="5"/>
  <c r="AB1370" i="5"/>
  <c r="V1370" i="5"/>
  <c r="V1092" i="5"/>
  <c r="AB1092" i="5"/>
  <c r="AB1474" i="5"/>
  <c r="V1474" i="5"/>
  <c r="V1409" i="5"/>
  <c r="AB1409" i="5"/>
  <c r="AB1341" i="5"/>
  <c r="V1341" i="5"/>
  <c r="AB1498" i="5"/>
  <c r="V1498" i="5"/>
  <c r="V1440" i="5"/>
  <c r="AB1440" i="5"/>
  <c r="V1376" i="5"/>
  <c r="AB1376" i="5"/>
  <c r="V1222" i="5"/>
  <c r="AB1222" i="5"/>
  <c r="AB1621" i="5"/>
  <c r="V1621" i="5"/>
  <c r="AB1589" i="5"/>
  <c r="V1589" i="5"/>
  <c r="AB1557" i="5"/>
  <c r="V1557" i="5"/>
  <c r="AB1523" i="5"/>
  <c r="V1523" i="5"/>
  <c r="AB1459" i="5"/>
  <c r="V1459" i="5"/>
  <c r="V1390" i="5"/>
  <c r="AB1390" i="5"/>
  <c r="AB1221" i="5"/>
  <c r="V1221" i="5"/>
  <c r="AB1357" i="5"/>
  <c r="V1357" i="5"/>
  <c r="V1708" i="5"/>
  <c r="AB1708" i="5"/>
  <c r="V1676" i="5"/>
  <c r="AB1676" i="5"/>
  <c r="V1644" i="5"/>
  <c r="AB1644" i="5"/>
  <c r="V1612" i="5"/>
  <c r="AB1612" i="5"/>
  <c r="V1580" i="5"/>
  <c r="AB1580" i="5"/>
  <c r="V1548" i="5"/>
  <c r="AB1548" i="5"/>
  <c r="V1502" i="5"/>
  <c r="AB1502" i="5"/>
  <c r="AB1315" i="5"/>
  <c r="V1315" i="5"/>
  <c r="AB1325" i="5"/>
  <c r="V1325" i="5"/>
  <c r="AB1261" i="5"/>
  <c r="V1261" i="5"/>
  <c r="V1191" i="5"/>
  <c r="AB1191" i="5"/>
  <c r="AB1061" i="5"/>
  <c r="V1061" i="5"/>
  <c r="V1336" i="5"/>
  <c r="AB1336" i="5"/>
  <c r="V1278" i="5"/>
  <c r="AB1278" i="5"/>
  <c r="V1212" i="5"/>
  <c r="AB1212" i="5"/>
  <c r="AB1309" i="5"/>
  <c r="V1309" i="5"/>
  <c r="AB1245" i="5"/>
  <c r="V1245" i="5"/>
  <c r="V1168" i="5"/>
  <c r="AB1168" i="5"/>
  <c r="V1007" i="5"/>
  <c r="AB1007" i="5"/>
  <c r="AB1427" i="5"/>
  <c r="V1427" i="5"/>
  <c r="AB1395" i="5"/>
  <c r="V1395" i="5"/>
  <c r="AB1363" i="5"/>
  <c r="V1363" i="5"/>
  <c r="AB1331" i="5"/>
  <c r="V1331" i="5"/>
  <c r="V1276" i="5"/>
  <c r="AB1276" i="5"/>
  <c r="V1046" i="5"/>
  <c r="AB1046" i="5"/>
  <c r="V1288" i="5"/>
  <c r="AB1288" i="5"/>
  <c r="V1224" i="5"/>
  <c r="AB1224" i="5"/>
  <c r="V1132" i="5"/>
  <c r="AB1132" i="5"/>
  <c r="V868" i="5"/>
  <c r="AB868" i="5"/>
  <c r="V1326" i="5"/>
  <c r="AB1326" i="5"/>
  <c r="V1262" i="5"/>
  <c r="AB1262" i="5"/>
  <c r="V1200" i="5"/>
  <c r="AB1200" i="5"/>
  <c r="V1054" i="5"/>
  <c r="AB1054" i="5"/>
  <c r="V763" i="5"/>
  <c r="AB763" i="5"/>
  <c r="V1175" i="5"/>
  <c r="AB1175" i="5"/>
  <c r="V1143" i="5"/>
  <c r="AB1143" i="5"/>
  <c r="V1111" i="5"/>
  <c r="AB1111" i="5"/>
  <c r="V1079" i="5"/>
  <c r="AB1079" i="5"/>
  <c r="AB1005" i="5"/>
  <c r="V1005" i="5"/>
  <c r="V862" i="5"/>
  <c r="AB862" i="5"/>
  <c r="V1190" i="5"/>
  <c r="AB1190" i="5"/>
  <c r="V1158" i="5"/>
  <c r="AB1158" i="5"/>
  <c r="V1126" i="5"/>
  <c r="AB1126" i="5"/>
  <c r="V1094" i="5"/>
  <c r="AB1094" i="5"/>
  <c r="V1058" i="5"/>
  <c r="AB1058" i="5"/>
  <c r="V943" i="5"/>
  <c r="AB943" i="5"/>
  <c r="V748" i="5"/>
  <c r="AB748" i="5"/>
  <c r="V1033" i="5"/>
  <c r="AB1033" i="5"/>
  <c r="V683" i="5"/>
  <c r="AB683" i="5"/>
  <c r="V1193" i="5"/>
  <c r="AB1193" i="5"/>
  <c r="V1161" i="5"/>
  <c r="AB1161" i="5"/>
  <c r="V1129" i="5"/>
  <c r="AB1129" i="5"/>
  <c r="V1097" i="5"/>
  <c r="AB1097" i="5"/>
  <c r="V1056" i="5"/>
  <c r="AB1056" i="5"/>
  <c r="V939" i="5"/>
  <c r="AB939" i="5"/>
  <c r="V740" i="5"/>
  <c r="AB740" i="5"/>
  <c r="V1019" i="5"/>
  <c r="AB1019" i="5"/>
  <c r="V675" i="5"/>
  <c r="AB675" i="5"/>
  <c r="V1022" i="5"/>
  <c r="AB1022" i="5"/>
  <c r="V990" i="5"/>
  <c r="AB990" i="5"/>
  <c r="V958" i="5"/>
  <c r="AB958" i="5"/>
  <c r="V926" i="5"/>
  <c r="AB926" i="5"/>
  <c r="V894" i="5"/>
  <c r="AB894" i="5"/>
  <c r="V847" i="5"/>
  <c r="AB847" i="5"/>
  <c r="V783" i="5"/>
  <c r="AB783" i="5"/>
  <c r="V872" i="5"/>
  <c r="AB872" i="5"/>
  <c r="V808" i="5"/>
  <c r="AB808" i="5"/>
  <c r="V746" i="5"/>
  <c r="AB746" i="5"/>
  <c r="V682" i="5"/>
  <c r="AB682" i="5"/>
  <c r="V985" i="5"/>
  <c r="AB985" i="5"/>
  <c r="V953" i="5"/>
  <c r="AB953" i="5"/>
  <c r="V921" i="5"/>
  <c r="AB921" i="5"/>
  <c r="V889" i="5"/>
  <c r="AB889" i="5"/>
  <c r="V839" i="5"/>
  <c r="AB839" i="5"/>
  <c r="V775" i="5"/>
  <c r="AB775" i="5"/>
  <c r="V712" i="5"/>
  <c r="AB712" i="5"/>
  <c r="AB541" i="5"/>
  <c r="V541" i="5"/>
  <c r="V832" i="5"/>
  <c r="AB832" i="5"/>
  <c r="V767" i="5"/>
  <c r="AB767" i="5"/>
  <c r="V703" i="5"/>
  <c r="AB703" i="5"/>
  <c r="V1044" i="5"/>
  <c r="AB1044" i="5"/>
  <c r="V1012" i="5"/>
  <c r="AB1012" i="5"/>
  <c r="V980" i="5"/>
  <c r="AB980" i="5"/>
  <c r="V948" i="5"/>
  <c r="AB948" i="5"/>
  <c r="V916" i="5"/>
  <c r="AB916" i="5"/>
  <c r="V884" i="5"/>
  <c r="AB884" i="5"/>
  <c r="V831" i="5"/>
  <c r="AB831" i="5"/>
  <c r="V646" i="5"/>
  <c r="AB646" i="5"/>
  <c r="AB869" i="5"/>
  <c r="V869" i="5"/>
  <c r="AB805" i="5"/>
  <c r="V805" i="5"/>
  <c r="V742" i="5"/>
  <c r="AB742" i="5"/>
  <c r="V678" i="5"/>
  <c r="AB678" i="5"/>
  <c r="V638" i="5"/>
  <c r="AB638" i="5"/>
  <c r="V574" i="5"/>
  <c r="AB574" i="5"/>
  <c r="V473" i="5"/>
  <c r="AB473" i="5"/>
  <c r="AB741" i="5"/>
  <c r="V741" i="5"/>
  <c r="AB709" i="5"/>
  <c r="V709" i="5"/>
  <c r="AB677" i="5"/>
  <c r="V677" i="5"/>
  <c r="V631" i="5"/>
  <c r="AB631" i="5"/>
  <c r="E453" i="5"/>
  <c r="X453" i="5" s="1"/>
  <c r="J453" i="5"/>
  <c r="F453" i="5"/>
  <c r="I453" i="5"/>
  <c r="H453" i="5"/>
  <c r="R453" i="5"/>
  <c r="G453" i="5"/>
  <c r="E621" i="5"/>
  <c r="X621" i="5" s="1"/>
  <c r="R621" i="5"/>
  <c r="H621" i="5"/>
  <c r="I621" i="5"/>
  <c r="F621" i="5"/>
  <c r="J621" i="5"/>
  <c r="G621" i="5"/>
  <c r="E1554" i="5"/>
  <c r="X1554" i="5" s="1"/>
  <c r="H1554" i="5"/>
  <c r="R1554" i="5"/>
  <c r="J1554" i="5"/>
  <c r="G1554" i="5"/>
  <c r="F1690" i="5"/>
  <c r="G1690" i="5"/>
  <c r="E1746" i="5"/>
  <c r="X1746" i="5" s="1"/>
  <c r="I1746" i="5"/>
  <c r="J1746" i="5"/>
  <c r="R1746" i="5"/>
  <c r="H1746" i="5"/>
  <c r="F1746" i="5"/>
  <c r="G1746" i="5"/>
  <c r="I1778" i="5"/>
  <c r="G1778" i="5"/>
  <c r="E1810" i="5"/>
  <c r="X1810" i="5" s="1"/>
  <c r="F1810" i="5"/>
  <c r="I1810" i="5"/>
  <c r="J1810" i="5"/>
  <c r="H1810" i="5"/>
  <c r="R1810" i="5"/>
  <c r="G1810" i="5"/>
  <c r="E1642" i="5"/>
  <c r="X1642" i="5" s="1"/>
  <c r="F1642" i="5"/>
  <c r="R1642" i="5"/>
  <c r="V1583" i="5"/>
  <c r="AB1583" i="5"/>
  <c r="V1449" i="5"/>
  <c r="AB1449" i="5"/>
  <c r="AB1629" i="5"/>
  <c r="V1629" i="5"/>
  <c r="V1652" i="5"/>
  <c r="AB1652" i="5"/>
  <c r="V1521" i="5"/>
  <c r="AB1521" i="5"/>
  <c r="AB1195" i="5"/>
  <c r="V1195" i="5"/>
  <c r="AB1339" i="5"/>
  <c r="V1339" i="5"/>
  <c r="V1295" i="5"/>
  <c r="AB1295" i="5"/>
  <c r="V1119" i="5"/>
  <c r="AB1119" i="5"/>
  <c r="V975" i="5"/>
  <c r="AB975" i="5"/>
  <c r="V798" i="5"/>
  <c r="AB798" i="5"/>
  <c r="V796" i="5"/>
  <c r="AB796" i="5"/>
  <c r="V929" i="5"/>
  <c r="AB929" i="5"/>
  <c r="V601" i="5"/>
  <c r="AB601" i="5"/>
  <c r="V924" i="5"/>
  <c r="AB924" i="5"/>
  <c r="AB749" i="5"/>
  <c r="V749" i="5"/>
  <c r="V202" i="5"/>
  <c r="AB202" i="5"/>
  <c r="V452" i="5"/>
  <c r="AB452" i="5"/>
  <c r="V519" i="5"/>
  <c r="AB519" i="5"/>
  <c r="V410" i="5"/>
  <c r="AB410" i="5"/>
  <c r="V344" i="5"/>
  <c r="AB344" i="5"/>
  <c r="V283" i="5"/>
  <c r="AB283" i="5"/>
  <c r="V182" i="5"/>
  <c r="V1662" i="5"/>
  <c r="AB1662" i="5"/>
  <c r="V1793" i="5"/>
  <c r="AB1793" i="5"/>
  <c r="AB1539" i="5"/>
  <c r="V1539" i="5"/>
  <c r="AB1362" i="5"/>
  <c r="V1362" i="5"/>
  <c r="V1468" i="5"/>
  <c r="AB1468" i="5"/>
  <c r="V1401" i="5"/>
  <c r="AB1401" i="5"/>
  <c r="V1305" i="5"/>
  <c r="AB1305" i="5"/>
  <c r="V1492" i="5"/>
  <c r="AB1492" i="5"/>
  <c r="V1432" i="5"/>
  <c r="AB1432" i="5"/>
  <c r="V1368" i="5"/>
  <c r="AB1368" i="5"/>
  <c r="V835" i="5"/>
  <c r="AB835" i="5"/>
  <c r="V1617" i="5"/>
  <c r="AB1617" i="5"/>
  <c r="V1585" i="5"/>
  <c r="AB1585" i="5"/>
  <c r="V1553" i="5"/>
  <c r="AB1553" i="5"/>
  <c r="V1510" i="5"/>
  <c r="AB1510" i="5"/>
  <c r="V1446" i="5"/>
  <c r="AB1446" i="5"/>
  <c r="V1382" i="5"/>
  <c r="AB1382" i="5"/>
  <c r="V1188" i="5"/>
  <c r="AB1188" i="5"/>
  <c r="AB1349" i="5"/>
  <c r="V1349" i="5"/>
  <c r="V1704" i="5"/>
  <c r="AB1704" i="5"/>
  <c r="V1672" i="5"/>
  <c r="AB1672" i="5"/>
  <c r="V1640" i="5"/>
  <c r="AB1640" i="5"/>
  <c r="V1608" i="5"/>
  <c r="AB1608" i="5"/>
  <c r="V1576" i="5"/>
  <c r="AB1576" i="5"/>
  <c r="V1544" i="5"/>
  <c r="AB1544" i="5"/>
  <c r="V1496" i="5"/>
  <c r="AB1496" i="5"/>
  <c r="AB1291" i="5"/>
  <c r="V1291" i="5"/>
  <c r="V1316" i="5"/>
  <c r="AB1316" i="5"/>
  <c r="V1248" i="5"/>
  <c r="AB1248" i="5"/>
  <c r="V1176" i="5"/>
  <c r="AB1176" i="5"/>
  <c r="AB1029" i="5"/>
  <c r="V1029" i="5"/>
  <c r="V1332" i="5"/>
  <c r="AB1332" i="5"/>
  <c r="V1271" i="5"/>
  <c r="AB1271" i="5"/>
  <c r="V1204" i="5"/>
  <c r="AB1204" i="5"/>
  <c r="V1296" i="5"/>
  <c r="AB1296" i="5"/>
  <c r="V1232" i="5"/>
  <c r="AB1232" i="5"/>
  <c r="V1152" i="5"/>
  <c r="AB1152" i="5"/>
  <c r="V951" i="5"/>
  <c r="AB951" i="5"/>
  <c r="V1423" i="5"/>
  <c r="AB1423" i="5"/>
  <c r="V1391" i="5"/>
  <c r="AB1391" i="5"/>
  <c r="V1359" i="5"/>
  <c r="AB1359" i="5"/>
  <c r="V1327" i="5"/>
  <c r="AB1327" i="5"/>
  <c r="V1270" i="5"/>
  <c r="AB1270" i="5"/>
  <c r="V1003" i="5"/>
  <c r="AB1003" i="5"/>
  <c r="AB1282" i="5"/>
  <c r="V1282" i="5"/>
  <c r="AB1218" i="5"/>
  <c r="V1218" i="5"/>
  <c r="V1116" i="5"/>
  <c r="AB1116" i="5"/>
  <c r="V764" i="5"/>
  <c r="AB764" i="5"/>
  <c r="V1321" i="5"/>
  <c r="AB1321" i="5"/>
  <c r="V1255" i="5"/>
  <c r="AB1255" i="5"/>
  <c r="V1192" i="5"/>
  <c r="AB1192" i="5"/>
  <c r="V1047" i="5"/>
  <c r="AB1047" i="5"/>
  <c r="V731" i="5"/>
  <c r="AB731" i="5"/>
  <c r="AB1171" i="5"/>
  <c r="V1171" i="5"/>
  <c r="AB1139" i="5"/>
  <c r="V1139" i="5"/>
  <c r="AB1107" i="5"/>
  <c r="V1107" i="5"/>
  <c r="V1075" i="5"/>
  <c r="AB1075" i="5"/>
  <c r="V979" i="5"/>
  <c r="AB979" i="5"/>
  <c r="V836" i="5"/>
  <c r="AB836" i="5"/>
  <c r="AB1186" i="5"/>
  <c r="V1186" i="5"/>
  <c r="AB1154" i="5"/>
  <c r="V1154" i="5"/>
  <c r="AB1122" i="5"/>
  <c r="V1122" i="5"/>
  <c r="V1090" i="5"/>
  <c r="AB1090" i="5"/>
  <c r="V1051" i="5"/>
  <c r="AB1051" i="5"/>
  <c r="V927" i="5"/>
  <c r="AB927" i="5"/>
  <c r="V716" i="5"/>
  <c r="AB716" i="5"/>
  <c r="V1011" i="5"/>
  <c r="AB1011" i="5"/>
  <c r="AB613" i="5"/>
  <c r="V613" i="5"/>
  <c r="AB1189" i="5"/>
  <c r="V1189" i="5"/>
  <c r="AB1157" i="5"/>
  <c r="V1157" i="5"/>
  <c r="AB1125" i="5"/>
  <c r="V1125" i="5"/>
  <c r="AB1093" i="5"/>
  <c r="V1093" i="5"/>
  <c r="V1050" i="5"/>
  <c r="AB1050" i="5"/>
  <c r="V923" i="5"/>
  <c r="AB923" i="5"/>
  <c r="V708" i="5"/>
  <c r="AB708" i="5"/>
  <c r="V1009" i="5"/>
  <c r="AB1009" i="5"/>
  <c r="V588" i="5"/>
  <c r="AB588" i="5"/>
  <c r="V1018" i="5"/>
  <c r="AB1018" i="5"/>
  <c r="V986" i="5"/>
  <c r="AB986" i="5"/>
  <c r="V954" i="5"/>
  <c r="AB954" i="5"/>
  <c r="V922" i="5"/>
  <c r="AB922" i="5"/>
  <c r="V890" i="5"/>
  <c r="AB890" i="5"/>
  <c r="V841" i="5"/>
  <c r="AB841" i="5"/>
  <c r="V777" i="5"/>
  <c r="AB777" i="5"/>
  <c r="V866" i="5"/>
  <c r="AB866" i="5"/>
  <c r="V802" i="5"/>
  <c r="AB802" i="5"/>
  <c r="V738" i="5"/>
  <c r="AB738" i="5"/>
  <c r="V674" i="5"/>
  <c r="AB674" i="5"/>
  <c r="AB981" i="5"/>
  <c r="V981" i="5"/>
  <c r="AB949" i="5"/>
  <c r="V949" i="5"/>
  <c r="AB917" i="5"/>
  <c r="V917" i="5"/>
  <c r="AB885" i="5"/>
  <c r="V885" i="5"/>
  <c r="V833" i="5"/>
  <c r="AB833" i="5"/>
  <c r="V768" i="5"/>
  <c r="AB768" i="5"/>
  <c r="V704" i="5"/>
  <c r="AB704" i="5"/>
  <c r="AB477" i="5"/>
  <c r="V477" i="5"/>
  <c r="V826" i="5"/>
  <c r="AB826" i="5"/>
  <c r="V759" i="5"/>
  <c r="AB759" i="5"/>
  <c r="V695" i="5"/>
  <c r="AB695" i="5"/>
  <c r="V1040" i="5"/>
  <c r="AB1040" i="5"/>
  <c r="V1008" i="5"/>
  <c r="AB1008" i="5"/>
  <c r="V976" i="5"/>
  <c r="AB976" i="5"/>
  <c r="V944" i="5"/>
  <c r="AB944" i="5"/>
  <c r="V912" i="5"/>
  <c r="AB912" i="5"/>
  <c r="V880" i="5"/>
  <c r="AB880" i="5"/>
  <c r="V825" i="5"/>
  <c r="AB825" i="5"/>
  <c r="V595" i="5"/>
  <c r="AB595" i="5"/>
  <c r="V856" i="5"/>
  <c r="AB856" i="5"/>
  <c r="V792" i="5"/>
  <c r="AB792" i="5"/>
  <c r="V734" i="5"/>
  <c r="AB734" i="5"/>
  <c r="V666" i="5"/>
  <c r="AB666" i="5"/>
  <c r="V632" i="5"/>
  <c r="AB632" i="5"/>
  <c r="V568" i="5"/>
  <c r="AB568" i="5"/>
  <c r="V457" i="5"/>
  <c r="AB457" i="5"/>
  <c r="V769" i="5"/>
  <c r="AB769" i="5"/>
  <c r="V737" i="5"/>
  <c r="AB737" i="5"/>
  <c r="V705" i="5"/>
  <c r="AB705" i="5"/>
  <c r="V673" i="5"/>
  <c r="AB673" i="5"/>
  <c r="V618" i="5"/>
  <c r="AB618" i="5"/>
  <c r="V420" i="5"/>
  <c r="AB420" i="5"/>
  <c r="V624" i="5"/>
  <c r="AB624" i="5"/>
  <c r="T560" i="5"/>
  <c r="AB560" i="5"/>
  <c r="S560" i="5"/>
  <c r="AB437" i="5"/>
  <c r="V437" i="5"/>
  <c r="V664" i="5"/>
  <c r="AB664" i="5"/>
  <c r="V604" i="5"/>
  <c r="AB604" i="5"/>
  <c r="V388" i="5"/>
  <c r="AB388" i="5"/>
  <c r="V616" i="5"/>
  <c r="AB616" i="5"/>
  <c r="V545" i="5"/>
  <c r="AB545" i="5"/>
  <c r="V408" i="5"/>
  <c r="AB408" i="5"/>
  <c r="V667" i="5"/>
  <c r="AB667" i="5"/>
  <c r="V615" i="5"/>
  <c r="AB615" i="5"/>
  <c r="V407" i="5"/>
  <c r="AB407" i="5"/>
  <c r="V536" i="5"/>
  <c r="AB536" i="5"/>
  <c r="V504" i="5"/>
  <c r="AB504" i="5"/>
  <c r="V472" i="5"/>
  <c r="AB472" i="5"/>
  <c r="V440" i="5"/>
  <c r="AB440" i="5"/>
  <c r="V387" i="5"/>
  <c r="AB387" i="5"/>
  <c r="V386" i="5"/>
  <c r="AB386" i="5"/>
  <c r="V539" i="5"/>
  <c r="AB539" i="5"/>
  <c r="V507" i="5"/>
  <c r="AB507" i="5"/>
  <c r="V475" i="5"/>
  <c r="AB475" i="5"/>
  <c r="E1421" i="5"/>
  <c r="X1421" i="5" s="1"/>
  <c r="F1421" i="5"/>
  <c r="I1421" i="5"/>
  <c r="R1421" i="5"/>
  <c r="H1421" i="5"/>
  <c r="G1421" i="5"/>
  <c r="H1445" i="5"/>
  <c r="R1445" i="5"/>
  <c r="J1445" i="5"/>
  <c r="E1562" i="5"/>
  <c r="X1562" i="5" s="1"/>
  <c r="H1562" i="5"/>
  <c r="F1562" i="5"/>
  <c r="E1626" i="5"/>
  <c r="X1626" i="5" s="1"/>
  <c r="E1501" i="5"/>
  <c r="X1501" i="5" s="1"/>
  <c r="R1501" i="5"/>
  <c r="F1501" i="5"/>
  <c r="E1739" i="5"/>
  <c r="X1739" i="5" s="1"/>
  <c r="I1739" i="5"/>
  <c r="H1739" i="5"/>
  <c r="R1739" i="5"/>
  <c r="J1739" i="5"/>
  <c r="F1739" i="5"/>
  <c r="G1739" i="5"/>
  <c r="R1771" i="5"/>
  <c r="E1803" i="5"/>
  <c r="X1803" i="5" s="1"/>
  <c r="I1803" i="5"/>
  <c r="R1803" i="5"/>
  <c r="J1803" i="5"/>
  <c r="H1803" i="5"/>
  <c r="F1803" i="5"/>
  <c r="G1803" i="5"/>
  <c r="AB1813" i="5"/>
  <c r="V1813" i="5"/>
  <c r="AB1493" i="5"/>
  <c r="V1493" i="5"/>
  <c r="AB1597" i="5"/>
  <c r="V1597" i="5"/>
  <c r="V1556" i="5"/>
  <c r="AB1556" i="5"/>
  <c r="V1457" i="5"/>
  <c r="AB1457" i="5"/>
  <c r="AB1435" i="5"/>
  <c r="V1435" i="5"/>
  <c r="AB1243" i="5"/>
  <c r="V1243" i="5"/>
  <c r="V1334" i="5"/>
  <c r="AB1334" i="5"/>
  <c r="V1087" i="5"/>
  <c r="AB1087" i="5"/>
  <c r="V1102" i="5"/>
  <c r="AB1102" i="5"/>
  <c r="V1137" i="5"/>
  <c r="AB1137" i="5"/>
  <c r="V966" i="5"/>
  <c r="AB966" i="5"/>
  <c r="V762" i="5"/>
  <c r="AB762" i="5"/>
  <c r="V897" i="5"/>
  <c r="AB897" i="5"/>
  <c r="V892" i="5"/>
  <c r="AB892" i="5"/>
  <c r="V844" i="5"/>
  <c r="AB844" i="5"/>
  <c r="V694" i="5"/>
  <c r="AB694" i="5"/>
  <c r="V657" i="5"/>
  <c r="AB657" i="5"/>
  <c r="AB565" i="5"/>
  <c r="V565" i="5"/>
  <c r="V577" i="5"/>
  <c r="AB577" i="5"/>
  <c r="V327" i="5"/>
  <c r="AB327" i="5"/>
  <c r="V417" i="5"/>
  <c r="AB417" i="5"/>
  <c r="V335" i="5"/>
  <c r="AB335" i="5"/>
  <c r="V403" i="5"/>
  <c r="AB403" i="5"/>
  <c r="V1647" i="5"/>
  <c r="AB1647" i="5"/>
  <c r="AB1635" i="5"/>
  <c r="V1635" i="5"/>
  <c r="AB1426" i="5"/>
  <c r="V1426" i="5"/>
  <c r="AB1797" i="5"/>
  <c r="V1797" i="5"/>
  <c r="V1599" i="5"/>
  <c r="AB1599" i="5"/>
  <c r="V1535" i="5"/>
  <c r="AB1535" i="5"/>
  <c r="V1481" i="5"/>
  <c r="AB1481" i="5"/>
  <c r="AB1525" i="5"/>
  <c r="V1525" i="5"/>
  <c r="AB1461" i="5"/>
  <c r="V1461" i="5"/>
  <c r="V1279" i="5"/>
  <c r="AB1279" i="5"/>
  <c r="V1424" i="5"/>
  <c r="AB1424" i="5"/>
  <c r="V1360" i="5"/>
  <c r="AB1360" i="5"/>
  <c r="AB1613" i="5"/>
  <c r="V1613" i="5"/>
  <c r="AB1549" i="5"/>
  <c r="V1549" i="5"/>
  <c r="V1504" i="5"/>
  <c r="AB1504" i="5"/>
  <c r="V1124" i="5"/>
  <c r="AB1124" i="5"/>
  <c r="V1636" i="5"/>
  <c r="AB1636" i="5"/>
  <c r="V1604" i="5"/>
  <c r="AB1604" i="5"/>
  <c r="V1540" i="5"/>
  <c r="AB1540" i="5"/>
  <c r="V1489" i="5"/>
  <c r="AB1489" i="5"/>
  <c r="AB1266" i="5"/>
  <c r="V1266" i="5"/>
  <c r="AB1306" i="5"/>
  <c r="V1306" i="5"/>
  <c r="AB1242" i="5"/>
  <c r="V1242" i="5"/>
  <c r="V1160" i="5"/>
  <c r="AB1160" i="5"/>
  <c r="V983" i="5"/>
  <c r="AB983" i="5"/>
  <c r="V1328" i="5"/>
  <c r="AB1328" i="5"/>
  <c r="V1265" i="5"/>
  <c r="AB1265" i="5"/>
  <c r="V1196" i="5"/>
  <c r="AB1196" i="5"/>
  <c r="AB1290" i="5"/>
  <c r="V1290" i="5"/>
  <c r="AB1226" i="5"/>
  <c r="V1226" i="5"/>
  <c r="V1136" i="5"/>
  <c r="AB1136" i="5"/>
  <c r="V887" i="5"/>
  <c r="AB887" i="5"/>
  <c r="AB1419" i="5"/>
  <c r="V1419" i="5"/>
  <c r="AB1387" i="5"/>
  <c r="V1387" i="5"/>
  <c r="AB1355" i="5"/>
  <c r="V1355" i="5"/>
  <c r="V1318" i="5"/>
  <c r="AB1318" i="5"/>
  <c r="V1263" i="5"/>
  <c r="AB1263" i="5"/>
  <c r="V784" i="5"/>
  <c r="AB784" i="5"/>
  <c r="AB1275" i="5"/>
  <c r="V1275" i="5"/>
  <c r="AB1210" i="5"/>
  <c r="V1210" i="5"/>
  <c r="V1100" i="5"/>
  <c r="AB1100" i="5"/>
  <c r="T563" i="5"/>
  <c r="S563" i="5"/>
  <c r="AB563" i="5"/>
  <c r="V1312" i="5"/>
  <c r="AB1312" i="5"/>
  <c r="V1249" i="5"/>
  <c r="AB1249" i="5"/>
  <c r="V1065" i="5"/>
  <c r="AB1065" i="5"/>
  <c r="V1027" i="5"/>
  <c r="AB1027" i="5"/>
  <c r="V699" i="5"/>
  <c r="AB699" i="5"/>
  <c r="V1167" i="5"/>
  <c r="AB1167" i="5"/>
  <c r="V1135" i="5"/>
  <c r="AB1135" i="5"/>
  <c r="V1103" i="5"/>
  <c r="AB1103" i="5"/>
  <c r="V1071" i="5"/>
  <c r="AB1071" i="5"/>
  <c r="V963" i="5"/>
  <c r="AB963" i="5"/>
  <c r="V785" i="5"/>
  <c r="AB785" i="5"/>
  <c r="V1182" i="5"/>
  <c r="AB1182" i="5"/>
  <c r="V1150" i="5"/>
  <c r="AB1150" i="5"/>
  <c r="V1118" i="5"/>
  <c r="AB1118" i="5"/>
  <c r="V1086" i="5"/>
  <c r="AB1086" i="5"/>
  <c r="AB1045" i="5"/>
  <c r="V1045" i="5"/>
  <c r="V911" i="5"/>
  <c r="AB911" i="5"/>
  <c r="V684" i="5"/>
  <c r="AB684" i="5"/>
  <c r="V1001" i="5"/>
  <c r="AB1001" i="5"/>
  <c r="V1217" i="5"/>
  <c r="AB1217" i="5"/>
  <c r="V1185" i="5"/>
  <c r="AB1185" i="5"/>
  <c r="V1153" i="5"/>
  <c r="AB1153" i="5"/>
  <c r="V1121" i="5"/>
  <c r="AB1121" i="5"/>
  <c r="V1089" i="5"/>
  <c r="AB1089" i="5"/>
  <c r="V1031" i="5"/>
  <c r="AB1031" i="5"/>
  <c r="V907" i="5"/>
  <c r="AB907" i="5"/>
  <c r="V676" i="5"/>
  <c r="AB676" i="5"/>
  <c r="V874" i="5"/>
  <c r="AB874" i="5"/>
  <c r="V339" i="5"/>
  <c r="AB339" i="5"/>
  <c r="V1014" i="5"/>
  <c r="AB1014" i="5"/>
  <c r="V982" i="5"/>
  <c r="AB982" i="5"/>
  <c r="V950" i="5"/>
  <c r="AB950" i="5"/>
  <c r="V918" i="5"/>
  <c r="AB918" i="5"/>
  <c r="V886" i="5"/>
  <c r="AB886" i="5"/>
  <c r="V828" i="5"/>
  <c r="AB828" i="5"/>
  <c r="V633" i="5"/>
  <c r="AB633" i="5"/>
  <c r="V859" i="5"/>
  <c r="AB859" i="5"/>
  <c r="V795" i="5"/>
  <c r="AB795" i="5"/>
  <c r="V730" i="5"/>
  <c r="AB730" i="5"/>
  <c r="V658" i="5"/>
  <c r="AB658" i="5"/>
  <c r="V977" i="5"/>
  <c r="AB977" i="5"/>
  <c r="V945" i="5"/>
  <c r="AB945" i="5"/>
  <c r="V913" i="5"/>
  <c r="AB913" i="5"/>
  <c r="V881" i="5"/>
  <c r="AB881" i="5"/>
  <c r="V820" i="5"/>
  <c r="AB820" i="5"/>
  <c r="V760" i="5"/>
  <c r="AB760" i="5"/>
  <c r="V696" i="5"/>
  <c r="AB696" i="5"/>
  <c r="V401" i="5"/>
  <c r="AB401" i="5"/>
  <c r="V819" i="5"/>
  <c r="AB819" i="5"/>
  <c r="V751" i="5"/>
  <c r="AB751" i="5"/>
  <c r="V687" i="5"/>
  <c r="AB687" i="5"/>
  <c r="V1036" i="5"/>
  <c r="AB1036" i="5"/>
  <c r="V1004" i="5"/>
  <c r="AB1004" i="5"/>
  <c r="V972" i="5"/>
  <c r="AB972" i="5"/>
  <c r="V940" i="5"/>
  <c r="AB940" i="5"/>
  <c r="V908" i="5"/>
  <c r="AB908" i="5"/>
  <c r="V876" i="5"/>
  <c r="AB876" i="5"/>
  <c r="V812" i="5"/>
  <c r="AB812" i="5"/>
  <c r="V569" i="5"/>
  <c r="AB569" i="5"/>
  <c r="V850" i="5"/>
  <c r="AB850" i="5"/>
  <c r="V786" i="5"/>
  <c r="AB786" i="5"/>
  <c r="V726" i="5"/>
  <c r="AB726" i="5"/>
  <c r="AB645" i="5"/>
  <c r="V645" i="5"/>
  <c r="V625" i="5"/>
  <c r="AB625" i="5"/>
  <c r="T561" i="5"/>
  <c r="AB561" i="5"/>
  <c r="S561" i="5"/>
  <c r="V441" i="5"/>
  <c r="AB441" i="5"/>
  <c r="AB765" i="5"/>
  <c r="V765" i="5"/>
  <c r="AB733" i="5"/>
  <c r="V733" i="5"/>
  <c r="AB701" i="5"/>
  <c r="V701" i="5"/>
  <c r="AB669" i="5"/>
  <c r="V669" i="5"/>
  <c r="V612" i="5"/>
  <c r="AB612" i="5"/>
  <c r="V394" i="5"/>
  <c r="AB394" i="5"/>
  <c r="V617" i="5"/>
  <c r="AB617" i="5"/>
  <c r="T549" i="5"/>
  <c r="AB549" i="5"/>
  <c r="S549" i="5"/>
  <c r="T414" i="5"/>
  <c r="AB414" i="5"/>
  <c r="S414" i="5"/>
  <c r="V660" i="5"/>
  <c r="AB660" i="5"/>
  <c r="AB597" i="5"/>
  <c r="V597" i="5"/>
  <c r="V609" i="5"/>
  <c r="AB609" i="5"/>
  <c r="V529" i="5"/>
  <c r="AB529" i="5"/>
  <c r="V382" i="5"/>
  <c r="AB382" i="5"/>
  <c r="V663" i="5"/>
  <c r="AB663" i="5"/>
  <c r="V602" i="5"/>
  <c r="AB602" i="5"/>
  <c r="AB381" i="5"/>
  <c r="V381" i="5"/>
  <c r="V532" i="5"/>
  <c r="AB532" i="5"/>
  <c r="V500" i="5"/>
  <c r="AB500" i="5"/>
  <c r="V468" i="5"/>
  <c r="AB468" i="5"/>
  <c r="V436" i="5"/>
  <c r="AB436" i="5"/>
  <c r="V374" i="5"/>
  <c r="AB374" i="5"/>
  <c r="V196" i="5"/>
  <c r="AB196" i="5"/>
  <c r="V380" i="5"/>
  <c r="AB380" i="5"/>
  <c r="AB272" i="5"/>
  <c r="V272" i="5"/>
  <c r="V535" i="5"/>
  <c r="AB535" i="5"/>
  <c r="V503" i="5"/>
  <c r="AB503" i="5"/>
  <c r="V471" i="5"/>
  <c r="AB471" i="5"/>
  <c r="V439" i="5"/>
  <c r="AB439" i="5"/>
  <c r="V903" i="5"/>
  <c r="AB903" i="5"/>
  <c r="V1206" i="5"/>
  <c r="AB1206" i="5"/>
  <c r="AB1517" i="5"/>
  <c r="V1517" i="5"/>
  <c r="AB1533" i="5"/>
  <c r="V1533" i="5"/>
  <c r="V1620" i="5"/>
  <c r="AB1620" i="5"/>
  <c r="V1096" i="5"/>
  <c r="AB1096" i="5"/>
  <c r="AB1258" i="5"/>
  <c r="V1258" i="5"/>
  <c r="V1164" i="5"/>
  <c r="AB1164" i="5"/>
  <c r="V1151" i="5"/>
  <c r="AB1151" i="5"/>
  <c r="V640" i="5"/>
  <c r="AB640" i="5"/>
  <c r="V1201" i="5"/>
  <c r="AB1201" i="5"/>
  <c r="V739" i="5"/>
  <c r="AB739" i="5"/>
  <c r="V827" i="5"/>
  <c r="AB827" i="5"/>
  <c r="V787" i="5"/>
  <c r="AB787" i="5"/>
  <c r="V780" i="5"/>
  <c r="AB780" i="5"/>
  <c r="V644" i="5"/>
  <c r="AB644" i="5"/>
  <c r="AB629" i="5"/>
  <c r="V629" i="5"/>
  <c r="V634" i="5"/>
  <c r="AB634" i="5"/>
  <c r="V551" i="5"/>
  <c r="AB551" i="5"/>
  <c r="V323" i="5"/>
  <c r="AB323" i="5"/>
  <c r="V321" i="5"/>
  <c r="AB321" i="5"/>
  <c r="V315" i="5"/>
  <c r="AB315" i="5"/>
  <c r="V326" i="5"/>
  <c r="AB326" i="5"/>
  <c r="AB248" i="5"/>
  <c r="V248" i="5"/>
  <c r="AB10" i="5"/>
  <c r="V1729" i="5"/>
  <c r="AB1729" i="5"/>
  <c r="AB1571" i="5"/>
  <c r="V1571" i="5"/>
  <c r="V1488" i="5"/>
  <c r="AB1488" i="5"/>
  <c r="AB1733" i="5"/>
  <c r="V1733" i="5"/>
  <c r="AB1765" i="5"/>
  <c r="V1765" i="5"/>
  <c r="V1567" i="5"/>
  <c r="AB1567" i="5"/>
  <c r="AB1418" i="5"/>
  <c r="V1418" i="5"/>
  <c r="AB1354" i="5"/>
  <c r="V1354" i="5"/>
  <c r="V1393" i="5"/>
  <c r="AB1393" i="5"/>
  <c r="AB1485" i="5"/>
  <c r="V1485" i="5"/>
  <c r="AB1645" i="5"/>
  <c r="V1645" i="5"/>
  <c r="AB1581" i="5"/>
  <c r="V1581" i="5"/>
  <c r="V1438" i="5"/>
  <c r="AB1438" i="5"/>
  <c r="V1374" i="5"/>
  <c r="AB1374" i="5"/>
  <c r="AB1333" i="5"/>
  <c r="V1333" i="5"/>
  <c r="V1700" i="5"/>
  <c r="AB1700" i="5"/>
  <c r="V1668" i="5"/>
  <c r="AB1668" i="5"/>
  <c r="V1572" i="5"/>
  <c r="AB1572" i="5"/>
  <c r="AB1458" i="5"/>
  <c r="V1458" i="5"/>
  <c r="V1678" i="5"/>
  <c r="AB1678" i="5"/>
  <c r="V1737" i="5"/>
  <c r="AB1737" i="5"/>
  <c r="V1769" i="5"/>
  <c r="AB1769" i="5"/>
  <c r="V1801" i="5"/>
  <c r="AB1801" i="5"/>
  <c r="AB1627" i="5"/>
  <c r="V1627" i="5"/>
  <c r="AB1595" i="5"/>
  <c r="V1595" i="5"/>
  <c r="AB1563" i="5"/>
  <c r="V1563" i="5"/>
  <c r="AB1531" i="5"/>
  <c r="V1531" i="5"/>
  <c r="AB1475" i="5"/>
  <c r="V1475" i="5"/>
  <c r="AB1410" i="5"/>
  <c r="V1410" i="5"/>
  <c r="AB1285" i="5"/>
  <c r="V1285" i="5"/>
  <c r="V1519" i="5"/>
  <c r="AB1519" i="5"/>
  <c r="V1455" i="5"/>
  <c r="AB1455" i="5"/>
  <c r="V1385" i="5"/>
  <c r="AB1385" i="5"/>
  <c r="V1254" i="5"/>
  <c r="AB1254" i="5"/>
  <c r="V1479" i="5"/>
  <c r="AB1479" i="5"/>
  <c r="V1416" i="5"/>
  <c r="AB1416" i="5"/>
  <c r="V1352" i="5"/>
  <c r="AB1352" i="5"/>
  <c r="V1641" i="5"/>
  <c r="AB1641" i="5"/>
  <c r="V1609" i="5"/>
  <c r="AB1609" i="5"/>
  <c r="V1577" i="5"/>
  <c r="AB1577" i="5"/>
  <c r="V1545" i="5"/>
  <c r="AB1545" i="5"/>
  <c r="V1497" i="5"/>
  <c r="AB1497" i="5"/>
  <c r="V1430" i="5"/>
  <c r="AB1430" i="5"/>
  <c r="V1366" i="5"/>
  <c r="AB1366" i="5"/>
  <c r="V817" i="5"/>
  <c r="AB817" i="5"/>
  <c r="V1292" i="5"/>
  <c r="AB1292" i="5"/>
  <c r="V1696" i="5"/>
  <c r="AB1696" i="5"/>
  <c r="V1664" i="5"/>
  <c r="AB1664" i="5"/>
  <c r="V1632" i="5"/>
  <c r="AB1632" i="5"/>
  <c r="V1600" i="5"/>
  <c r="AB1600" i="5"/>
  <c r="V1568" i="5"/>
  <c r="AB1568" i="5"/>
  <c r="V1536" i="5"/>
  <c r="AB1536" i="5"/>
  <c r="AB1483" i="5"/>
  <c r="V1483" i="5"/>
  <c r="V1240" i="5"/>
  <c r="AB1240" i="5"/>
  <c r="AB1299" i="5"/>
  <c r="V1299" i="5"/>
  <c r="AB1235" i="5"/>
  <c r="V1235" i="5"/>
  <c r="V1144" i="5"/>
  <c r="AB1144" i="5"/>
  <c r="V919" i="5"/>
  <c r="AB919" i="5"/>
  <c r="V1319" i="5"/>
  <c r="AB1319" i="5"/>
  <c r="V1252" i="5"/>
  <c r="AB1252" i="5"/>
  <c r="V1052" i="5"/>
  <c r="AB1052" i="5"/>
  <c r="AB1283" i="5"/>
  <c r="V1283" i="5"/>
  <c r="AB1219" i="5"/>
  <c r="V1219" i="5"/>
  <c r="V1120" i="5"/>
  <c r="AB1120" i="5"/>
  <c r="V791" i="5"/>
  <c r="AB791" i="5"/>
  <c r="V1415" i="5"/>
  <c r="AB1415" i="5"/>
  <c r="V1383" i="5"/>
  <c r="AB1383" i="5"/>
  <c r="V1351" i="5"/>
  <c r="AB1351" i="5"/>
  <c r="V1313" i="5"/>
  <c r="AB1313" i="5"/>
  <c r="V1257" i="5"/>
  <c r="AB1257" i="5"/>
  <c r="V639" i="5"/>
  <c r="AB639" i="5"/>
  <c r="AB1269" i="5"/>
  <c r="V1269" i="5"/>
  <c r="AB1202" i="5"/>
  <c r="V1202" i="5"/>
  <c r="V1084" i="5"/>
  <c r="AB1084" i="5"/>
  <c r="AB1346" i="5"/>
  <c r="V1346" i="5"/>
  <c r="V1300" i="5"/>
  <c r="AB1300" i="5"/>
  <c r="V1236" i="5"/>
  <c r="AB1236" i="5"/>
  <c r="V1035" i="5"/>
  <c r="AB1035" i="5"/>
  <c r="V1017" i="5"/>
  <c r="AB1017" i="5"/>
  <c r="V662" i="5"/>
  <c r="AB662" i="5"/>
  <c r="AB1163" i="5"/>
  <c r="V1163" i="5"/>
  <c r="AB1131" i="5"/>
  <c r="V1131" i="5"/>
  <c r="V1099" i="5"/>
  <c r="AB1099" i="5"/>
  <c r="V1066" i="5"/>
  <c r="AB1066" i="5"/>
  <c r="V947" i="5"/>
  <c r="AB947" i="5"/>
  <c r="V756" i="5"/>
  <c r="AB756" i="5"/>
  <c r="AB1178" i="5"/>
  <c r="V1178" i="5"/>
  <c r="V1146" i="5"/>
  <c r="AB1146" i="5"/>
  <c r="AB1114" i="5"/>
  <c r="V1114" i="5"/>
  <c r="V1082" i="5"/>
  <c r="AB1082" i="5"/>
  <c r="V1023" i="5"/>
  <c r="AB1023" i="5"/>
  <c r="V895" i="5"/>
  <c r="AB895" i="5"/>
  <c r="V614" i="5"/>
  <c r="AB614" i="5"/>
  <c r="AB829" i="5"/>
  <c r="V829" i="5"/>
  <c r="AB1213" i="5"/>
  <c r="V1213" i="5"/>
  <c r="AB1181" i="5"/>
  <c r="V1181" i="5"/>
  <c r="AB1149" i="5"/>
  <c r="V1149" i="5"/>
  <c r="AB1117" i="5"/>
  <c r="V1117" i="5"/>
  <c r="AB1085" i="5"/>
  <c r="V1085" i="5"/>
  <c r="AB1021" i="5"/>
  <c r="V1021" i="5"/>
  <c r="V891" i="5"/>
  <c r="AB891" i="5"/>
  <c r="V1068" i="5"/>
  <c r="AB1068" i="5"/>
  <c r="V848" i="5"/>
  <c r="AB848" i="5"/>
  <c r="V1042" i="5"/>
  <c r="AB1042" i="5"/>
  <c r="V1010" i="5"/>
  <c r="AB1010" i="5"/>
  <c r="V978" i="5"/>
  <c r="AB978" i="5"/>
  <c r="V946" i="5"/>
  <c r="AB946" i="5"/>
  <c r="V914" i="5"/>
  <c r="AB914" i="5"/>
  <c r="V882" i="5"/>
  <c r="AB882" i="5"/>
  <c r="V822" i="5"/>
  <c r="AB822" i="5"/>
  <c r="V608" i="5"/>
  <c r="AB608" i="5"/>
  <c r="AB853" i="5"/>
  <c r="V853" i="5"/>
  <c r="AB789" i="5"/>
  <c r="V789" i="5"/>
  <c r="V722" i="5"/>
  <c r="AB722" i="5"/>
  <c r="I1691" i="5"/>
  <c r="F1691" i="5"/>
  <c r="R1691" i="5"/>
  <c r="H1691" i="5"/>
  <c r="J1691" i="5"/>
  <c r="G1691" i="5"/>
  <c r="V607" i="5"/>
  <c r="AB607" i="5"/>
  <c r="AB973" i="5"/>
  <c r="AB941" i="5"/>
  <c r="AB909" i="5"/>
  <c r="AB877" i="5"/>
  <c r="V814" i="5"/>
  <c r="AB814" i="5"/>
  <c r="V752" i="5"/>
  <c r="AB752" i="5"/>
  <c r="V688" i="5"/>
  <c r="AB688" i="5"/>
  <c r="AB813" i="5"/>
  <c r="V743" i="5"/>
  <c r="AB743" i="5"/>
  <c r="V679" i="5"/>
  <c r="AB679" i="5"/>
  <c r="V1032" i="5"/>
  <c r="AB1032" i="5"/>
  <c r="V1000" i="5"/>
  <c r="AB1000" i="5"/>
  <c r="V968" i="5"/>
  <c r="AB968" i="5"/>
  <c r="V936" i="5"/>
  <c r="AB936" i="5"/>
  <c r="V904" i="5"/>
  <c r="AB904" i="5"/>
  <c r="V870" i="5"/>
  <c r="AB870" i="5"/>
  <c r="V806" i="5"/>
  <c r="AB806" i="5"/>
  <c r="T525" i="5"/>
  <c r="AB525" i="5"/>
  <c r="S525" i="5"/>
  <c r="V843" i="5"/>
  <c r="AB843" i="5"/>
  <c r="V779" i="5"/>
  <c r="AB779" i="5"/>
  <c r="V718" i="5"/>
  <c r="AB718" i="5"/>
  <c r="V620" i="5"/>
  <c r="AB620" i="5"/>
  <c r="V619" i="5"/>
  <c r="AB619" i="5"/>
  <c r="V553" i="5"/>
  <c r="AB553" i="5"/>
  <c r="V395" i="5"/>
  <c r="AB395" i="5"/>
  <c r="V761" i="5"/>
  <c r="AB761" i="5"/>
  <c r="V729" i="5"/>
  <c r="AB729" i="5"/>
  <c r="V697" i="5"/>
  <c r="AB697" i="5"/>
  <c r="V665" i="5"/>
  <c r="AB665" i="5"/>
  <c r="AB605" i="5"/>
  <c r="V611" i="5"/>
  <c r="AB611" i="5"/>
  <c r="AB533" i="5"/>
  <c r="V361" i="5"/>
  <c r="AB361" i="5"/>
  <c r="V655" i="5"/>
  <c r="AB655" i="5"/>
  <c r="V591" i="5"/>
  <c r="AB591" i="5"/>
  <c r="V603" i="5"/>
  <c r="AB603" i="5"/>
  <c r="V513" i="5"/>
  <c r="AB513" i="5"/>
  <c r="V351" i="5"/>
  <c r="AB351" i="5"/>
  <c r="V659" i="5"/>
  <c r="AB659" i="5"/>
  <c r="V596" i="5"/>
  <c r="AB596" i="5"/>
  <c r="AB349" i="5"/>
  <c r="V528" i="5"/>
  <c r="AB528" i="5"/>
  <c r="V496" i="5"/>
  <c r="AB496" i="5"/>
  <c r="V464" i="5"/>
  <c r="AB464" i="5"/>
  <c r="T432" i="5"/>
  <c r="AB432" i="5"/>
  <c r="S432" i="5"/>
  <c r="V368" i="5"/>
  <c r="AB368" i="5"/>
  <c r="V373" i="5"/>
  <c r="AB373" i="5"/>
  <c r="V531" i="5"/>
  <c r="AB531" i="5"/>
  <c r="V499" i="5"/>
  <c r="AB499" i="5"/>
  <c r="T467" i="5"/>
  <c r="AB467" i="5"/>
  <c r="S467" i="5"/>
  <c r="V435" i="5"/>
  <c r="AB435" i="5"/>
  <c r="V379" i="5"/>
  <c r="AB379" i="5"/>
  <c r="V372" i="5"/>
  <c r="AB372" i="5"/>
  <c r="T526" i="5"/>
  <c r="AB526" i="5"/>
  <c r="S526" i="5"/>
  <c r="V494" i="5"/>
  <c r="AB494" i="5"/>
  <c r="T462" i="5"/>
  <c r="AB462" i="5"/>
  <c r="S462" i="5"/>
  <c r="V422" i="5"/>
  <c r="AB422" i="5"/>
  <c r="V364" i="5"/>
  <c r="AB364" i="5"/>
  <c r="AB421" i="5"/>
  <c r="V341" i="5"/>
  <c r="AB341" i="5"/>
  <c r="V356" i="5"/>
  <c r="AB356" i="5"/>
  <c r="V324" i="5"/>
  <c r="AB324" i="5"/>
  <c r="V292" i="5"/>
  <c r="AB292" i="5"/>
  <c r="V295" i="5"/>
  <c r="AB295" i="5"/>
  <c r="AB192" i="5"/>
  <c r="V338" i="5"/>
  <c r="AB338" i="5"/>
  <c r="V306" i="5"/>
  <c r="AB306" i="5"/>
  <c r="V204" i="5"/>
  <c r="AB204" i="5"/>
  <c r="V273" i="5"/>
  <c r="AB209" i="5"/>
  <c r="AB97" i="5"/>
  <c r="AB184" i="5"/>
  <c r="AB152" i="5"/>
  <c r="AB56" i="5"/>
  <c r="V87" i="5"/>
  <c r="AB87" i="5"/>
  <c r="V150" i="5"/>
  <c r="AB150" i="5"/>
  <c r="V118" i="5"/>
  <c r="AB118" i="5"/>
  <c r="V86" i="5"/>
  <c r="AB86" i="5"/>
  <c r="AB1477" i="5"/>
  <c r="V1716" i="5"/>
  <c r="AB1716" i="5"/>
  <c r="V1463" i="5"/>
  <c r="AB1463" i="5"/>
  <c r="AB1570" i="5"/>
  <c r="AB1634" i="5"/>
  <c r="AB1706" i="5"/>
  <c r="AB1754" i="5"/>
  <c r="AB1786" i="5"/>
  <c r="AB1818" i="5"/>
  <c r="AB1405" i="5"/>
  <c r="AB1675" i="5"/>
  <c r="V34" i="5"/>
  <c r="G34" i="5" s="1"/>
  <c r="V98" i="5"/>
  <c r="G98" i="5" s="1"/>
  <c r="V1518" i="5"/>
  <c r="AB1518" i="5"/>
  <c r="V1697" i="5"/>
  <c r="AB1697" i="5"/>
  <c r="V1743" i="5"/>
  <c r="AB1743" i="5"/>
  <c r="V1775" i="5"/>
  <c r="AB1775" i="5"/>
  <c r="V1807" i="5"/>
  <c r="AB1807" i="5"/>
  <c r="V1388" i="5"/>
  <c r="AB1388" i="5"/>
  <c r="V1687" i="5"/>
  <c r="AB1687" i="5"/>
  <c r="V192" i="5"/>
  <c r="E461" i="5"/>
  <c r="X461" i="5" s="1"/>
  <c r="I461" i="5"/>
  <c r="J461" i="5"/>
  <c r="H461" i="5"/>
  <c r="F461" i="5"/>
  <c r="R461" i="5"/>
  <c r="V813" i="5"/>
  <c r="V909" i="5"/>
  <c r="V1634" i="5"/>
  <c r="V863" i="5"/>
  <c r="AB863" i="5"/>
  <c r="V799" i="5"/>
  <c r="AB799" i="5"/>
  <c r="T461" i="5"/>
  <c r="AB461" i="5"/>
  <c r="S461" i="5"/>
  <c r="AB837" i="5"/>
  <c r="AB773" i="5"/>
  <c r="V710" i="5"/>
  <c r="AB710" i="5"/>
  <c r="V594" i="5"/>
  <c r="AB594" i="5"/>
  <c r="V606" i="5"/>
  <c r="AB606" i="5"/>
  <c r="V537" i="5"/>
  <c r="AB537" i="5"/>
  <c r="V369" i="5"/>
  <c r="AB369" i="5"/>
  <c r="AB757" i="5"/>
  <c r="AB725" i="5"/>
  <c r="AB693" i="5"/>
  <c r="AB661" i="5"/>
  <c r="V599" i="5"/>
  <c r="AB599" i="5"/>
  <c r="V598" i="5"/>
  <c r="AB598" i="5"/>
  <c r="T517" i="5"/>
  <c r="AB517" i="5"/>
  <c r="S517" i="5"/>
  <c r="AB317" i="5"/>
  <c r="V642" i="5"/>
  <c r="AB642" i="5"/>
  <c r="V578" i="5"/>
  <c r="AB578" i="5"/>
  <c r="V654" i="5"/>
  <c r="AB654" i="5"/>
  <c r="V590" i="5"/>
  <c r="AB590" i="5"/>
  <c r="V497" i="5"/>
  <c r="AB497" i="5"/>
  <c r="AB301" i="5"/>
  <c r="T653" i="5"/>
  <c r="S653" i="5"/>
  <c r="AB653" i="5"/>
  <c r="AB589" i="5"/>
  <c r="V524" i="5"/>
  <c r="AB524" i="5"/>
  <c r="V492" i="5"/>
  <c r="AB492" i="5"/>
  <c r="T460" i="5"/>
  <c r="AB460" i="5"/>
  <c r="S460" i="5"/>
  <c r="AB425" i="5"/>
  <c r="V425" i="5"/>
  <c r="V359" i="5"/>
  <c r="AB359" i="5"/>
  <c r="T431" i="5"/>
  <c r="AB431" i="5"/>
  <c r="S431" i="5"/>
  <c r="V367" i="5"/>
  <c r="AB367" i="5"/>
  <c r="T527" i="5"/>
  <c r="AB527" i="5"/>
  <c r="S527" i="5"/>
  <c r="V495" i="5"/>
  <c r="AB495" i="5"/>
  <c r="V463" i="5"/>
  <c r="AB463" i="5"/>
  <c r="T430" i="5"/>
  <c r="AB430" i="5"/>
  <c r="S430" i="5"/>
  <c r="AB365" i="5"/>
  <c r="AB429" i="5"/>
  <c r="V355" i="5"/>
  <c r="AB355" i="5"/>
  <c r="V554" i="5"/>
  <c r="AB554" i="5"/>
  <c r="V522" i="5"/>
  <c r="AB522" i="5"/>
  <c r="V490" i="5"/>
  <c r="AB490" i="5"/>
  <c r="T458" i="5"/>
  <c r="AB458" i="5"/>
  <c r="S458" i="5"/>
  <c r="V416" i="5"/>
  <c r="AB416" i="5"/>
  <c r="V353" i="5"/>
  <c r="AB353" i="5"/>
  <c r="V415" i="5"/>
  <c r="AB415" i="5"/>
  <c r="V331" i="5"/>
  <c r="AB331" i="5"/>
  <c r="V352" i="5"/>
  <c r="AB352" i="5"/>
  <c r="V320" i="5"/>
  <c r="AB320" i="5"/>
  <c r="V288" i="5"/>
  <c r="AB288" i="5"/>
  <c r="V239" i="5"/>
  <c r="AB239" i="5"/>
  <c r="V291" i="5"/>
  <c r="AB291" i="5"/>
  <c r="AB177" i="5"/>
  <c r="V249" i="5"/>
  <c r="AB249" i="5"/>
  <c r="V366" i="5"/>
  <c r="AB366" i="5"/>
  <c r="V334" i="5"/>
  <c r="AB334" i="5"/>
  <c r="V302" i="5"/>
  <c r="AB302" i="5"/>
  <c r="V261" i="5"/>
  <c r="AB261" i="5"/>
  <c r="AB203" i="5"/>
  <c r="AB84" i="5"/>
  <c r="V115" i="5"/>
  <c r="AB115" i="5"/>
  <c r="V83" i="5"/>
  <c r="AB83" i="5"/>
  <c r="V51" i="5"/>
  <c r="AB51" i="5"/>
  <c r="V114" i="5"/>
  <c r="AB114" i="5"/>
  <c r="V1495" i="5"/>
  <c r="AB1495" i="5"/>
  <c r="AB1725" i="5"/>
  <c r="V1480" i="5"/>
  <c r="AB1480" i="5"/>
  <c r="AB1578" i="5"/>
  <c r="AB1653" i="5"/>
  <c r="V1721" i="5"/>
  <c r="AB1721" i="5"/>
  <c r="V1758" i="5"/>
  <c r="AB1758" i="5"/>
  <c r="V1790" i="5"/>
  <c r="AB1790" i="5"/>
  <c r="AB5" i="5"/>
  <c r="V1428" i="5"/>
  <c r="AB1428" i="5"/>
  <c r="AB1691" i="5"/>
  <c r="AB1643" i="5"/>
  <c r="V1702" i="5"/>
  <c r="AB1702" i="5"/>
  <c r="AB1747" i="5"/>
  <c r="AB1779" i="5"/>
  <c r="AB1811" i="5"/>
  <c r="V1412" i="5"/>
  <c r="AB1412" i="5"/>
  <c r="V1703" i="5"/>
  <c r="AB1703" i="5"/>
  <c r="V349" i="5"/>
  <c r="V533" i="5"/>
  <c r="V693" i="5"/>
  <c r="V877" i="5"/>
  <c r="V1706" i="5"/>
  <c r="F1699" i="5"/>
  <c r="V636" i="5"/>
  <c r="AB636" i="5"/>
  <c r="V572" i="5"/>
  <c r="AB572" i="5"/>
  <c r="V648" i="5"/>
  <c r="AB648" i="5"/>
  <c r="V584" i="5"/>
  <c r="AB584" i="5"/>
  <c r="V481" i="5"/>
  <c r="AB481" i="5"/>
  <c r="V647" i="5"/>
  <c r="AB647" i="5"/>
  <c r="V583" i="5"/>
  <c r="AB583" i="5"/>
  <c r="T552" i="5"/>
  <c r="S552" i="5"/>
  <c r="AB552" i="5"/>
  <c r="V520" i="5"/>
  <c r="AB520" i="5"/>
  <c r="V488" i="5"/>
  <c r="AB488" i="5"/>
  <c r="T456" i="5"/>
  <c r="AB456" i="5"/>
  <c r="S456" i="5"/>
  <c r="V419" i="5"/>
  <c r="AB419" i="5"/>
  <c r="V337" i="5"/>
  <c r="AB337" i="5"/>
  <c r="V418" i="5"/>
  <c r="AB418" i="5"/>
  <c r="AB357" i="5"/>
  <c r="V555" i="5"/>
  <c r="AB555" i="5"/>
  <c r="V523" i="5"/>
  <c r="AB523" i="5"/>
  <c r="V491" i="5"/>
  <c r="AB491" i="5"/>
  <c r="T459" i="5"/>
  <c r="AB459" i="5"/>
  <c r="S459" i="5"/>
  <c r="T424" i="5"/>
  <c r="AB424" i="5"/>
  <c r="S424" i="5"/>
  <c r="V345" i="5"/>
  <c r="AB345" i="5"/>
  <c r="V423" i="5"/>
  <c r="AB423" i="5"/>
  <c r="AB333" i="5"/>
  <c r="T550" i="5"/>
  <c r="S550" i="5"/>
  <c r="AB550" i="5"/>
  <c r="V518" i="5"/>
  <c r="AB518" i="5"/>
  <c r="V486" i="5"/>
  <c r="AB486" i="5"/>
  <c r="V454" i="5"/>
  <c r="AB454" i="5"/>
  <c r="V409" i="5"/>
  <c r="AB409" i="5"/>
  <c r="V343" i="5"/>
  <c r="AB343" i="5"/>
  <c r="V402" i="5"/>
  <c r="AB402" i="5"/>
  <c r="V348" i="5"/>
  <c r="AB348" i="5"/>
  <c r="V316" i="5"/>
  <c r="AB316" i="5"/>
  <c r="V284" i="5"/>
  <c r="AB284" i="5"/>
  <c r="V225" i="5"/>
  <c r="AB225" i="5"/>
  <c r="V319" i="5"/>
  <c r="AB319" i="5"/>
  <c r="AB287" i="5"/>
  <c r="V287" i="5"/>
  <c r="AB279" i="5"/>
  <c r="V362" i="5"/>
  <c r="AB362" i="5"/>
  <c r="T330" i="5"/>
  <c r="AB330" i="5"/>
  <c r="S330" i="5"/>
  <c r="V298" i="5"/>
  <c r="AB298" i="5"/>
  <c r="V255" i="5"/>
  <c r="AB255" i="5"/>
  <c r="V190" i="5"/>
  <c r="AB190" i="5"/>
  <c r="AB25" i="5"/>
  <c r="AB176" i="5"/>
  <c r="V142" i="5"/>
  <c r="AB142" i="5"/>
  <c r="AB46" i="5"/>
  <c r="V1512" i="5"/>
  <c r="AB1512" i="5"/>
  <c r="AB1514" i="5"/>
  <c r="AB1586" i="5"/>
  <c r="AB1658" i="5"/>
  <c r="AB1730" i="5"/>
  <c r="AB1762" i="5"/>
  <c r="AB1794" i="5"/>
  <c r="V1448" i="5"/>
  <c r="AB1448" i="5"/>
  <c r="AB1707" i="5"/>
  <c r="V1140" i="5"/>
  <c r="AB1140" i="5"/>
  <c r="V1649" i="5"/>
  <c r="AB1649" i="5"/>
  <c r="V1713" i="5"/>
  <c r="AB1713" i="5"/>
  <c r="V1751" i="5"/>
  <c r="AB1751" i="5"/>
  <c r="V1783" i="5"/>
  <c r="AB1783" i="5"/>
  <c r="V1815" i="5"/>
  <c r="AB1815" i="5"/>
  <c r="V1452" i="5"/>
  <c r="AB1452" i="5"/>
  <c r="V1718" i="5"/>
  <c r="AB1718" i="5"/>
  <c r="V357" i="5"/>
  <c r="V421" i="5"/>
  <c r="V725" i="5"/>
  <c r="V1818" i="5"/>
  <c r="V1747" i="5"/>
  <c r="AB1530" i="5"/>
  <c r="AB1594" i="5"/>
  <c r="AB1669" i="5"/>
  <c r="V1734" i="5"/>
  <c r="AB1734" i="5"/>
  <c r="V1766" i="5"/>
  <c r="AB1766" i="5"/>
  <c r="V1798" i="5"/>
  <c r="AB1798" i="5"/>
  <c r="AB1482" i="5"/>
  <c r="AB1717" i="5"/>
  <c r="AB1429" i="5"/>
  <c r="V1654" i="5"/>
  <c r="AB1654" i="5"/>
  <c r="AB1722" i="5"/>
  <c r="AB1755" i="5"/>
  <c r="AB1787" i="5"/>
  <c r="AB1819" i="5"/>
  <c r="AB1469" i="5"/>
  <c r="AB1723" i="5"/>
  <c r="V184" i="5"/>
  <c r="V301" i="5"/>
  <c r="V365" i="5"/>
  <c r="E525" i="5"/>
  <c r="X525" i="5" s="1"/>
  <c r="R525" i="5"/>
  <c r="J525" i="5"/>
  <c r="I525" i="5"/>
  <c r="F525" i="5"/>
  <c r="H525" i="5"/>
  <c r="I653" i="5"/>
  <c r="I1715" i="5"/>
  <c r="V1669" i="5"/>
  <c r="V1570" i="5"/>
  <c r="V1658" i="5"/>
  <c r="T547" i="5"/>
  <c r="S547" i="5"/>
  <c r="AB547" i="5"/>
  <c r="V515" i="5"/>
  <c r="AB515" i="5"/>
  <c r="V483" i="5"/>
  <c r="AB483" i="5"/>
  <c r="T451" i="5"/>
  <c r="AB451" i="5"/>
  <c r="S451" i="5"/>
  <c r="V411" i="5"/>
  <c r="AB411" i="5"/>
  <c r="AB309" i="5"/>
  <c r="V404" i="5"/>
  <c r="AB404" i="5"/>
  <c r="V542" i="5"/>
  <c r="AB542" i="5"/>
  <c r="V510" i="5"/>
  <c r="AB510" i="5"/>
  <c r="V478" i="5"/>
  <c r="AB478" i="5"/>
  <c r="V446" i="5"/>
  <c r="AB446" i="5"/>
  <c r="V390" i="5"/>
  <c r="AB390" i="5"/>
  <c r="V305" i="5"/>
  <c r="AB305" i="5"/>
  <c r="AB389" i="5"/>
  <c r="V340" i="5"/>
  <c r="AB340" i="5"/>
  <c r="V308" i="5"/>
  <c r="AB308" i="5"/>
  <c r="V213" i="5"/>
  <c r="AB213" i="5"/>
  <c r="V311" i="5"/>
  <c r="AB311" i="5"/>
  <c r="V218" i="5"/>
  <c r="AB218" i="5"/>
  <c r="AB224" i="5"/>
  <c r="V354" i="5"/>
  <c r="AB354" i="5"/>
  <c r="V322" i="5"/>
  <c r="AB322" i="5"/>
  <c r="V290" i="5"/>
  <c r="AB290" i="5"/>
  <c r="AB236" i="5"/>
  <c r="V175" i="5"/>
  <c r="AB113" i="5"/>
  <c r="AB49" i="5"/>
  <c r="AB168" i="5"/>
  <c r="AB104" i="5"/>
  <c r="V135" i="5"/>
  <c r="AB135" i="5"/>
  <c r="V103" i="5"/>
  <c r="AB103" i="5"/>
  <c r="V102" i="5"/>
  <c r="AB102" i="5"/>
  <c r="V70" i="5"/>
  <c r="AB70" i="5"/>
  <c r="V1663" i="5"/>
  <c r="AB1663" i="5"/>
  <c r="V1076" i="5"/>
  <c r="AB1076" i="5"/>
  <c r="AB1538" i="5"/>
  <c r="AB1602" i="5"/>
  <c r="AB1674" i="5"/>
  <c r="AB1738" i="5"/>
  <c r="AB1770" i="5"/>
  <c r="AB1802" i="5"/>
  <c r="AB1499" i="5"/>
  <c r="V1726" i="5"/>
  <c r="AB1726" i="5"/>
  <c r="AB1450" i="5"/>
  <c r="V1665" i="5"/>
  <c r="AB1665" i="5"/>
  <c r="V1727" i="5"/>
  <c r="AB1727" i="5"/>
  <c r="V1759" i="5"/>
  <c r="AB1759" i="5"/>
  <c r="V1791" i="5"/>
  <c r="AB1791" i="5"/>
  <c r="V5" i="5"/>
  <c r="V1486" i="5"/>
  <c r="AB1486" i="5"/>
  <c r="V12" i="5"/>
  <c r="G12" i="5" s="1"/>
  <c r="V76" i="5"/>
  <c r="G76" i="5" s="1"/>
  <c r="V224" i="5"/>
  <c r="V317" i="5"/>
  <c r="V389" i="5"/>
  <c r="V429" i="5"/>
  <c r="V757" i="5"/>
  <c r="V1754" i="5"/>
  <c r="V1755" i="5"/>
  <c r="V1725" i="5"/>
  <c r="V1477" i="5"/>
  <c r="T567" i="5"/>
  <c r="S567" i="5"/>
  <c r="AB567" i="5"/>
  <c r="V630" i="5"/>
  <c r="AB630" i="5"/>
  <c r="T566" i="5"/>
  <c r="S566" i="5"/>
  <c r="AB566" i="5"/>
  <c r="AB453" i="5"/>
  <c r="V668" i="5"/>
  <c r="AB668" i="5"/>
  <c r="V610" i="5"/>
  <c r="AB610" i="5"/>
  <c r="AB413" i="5"/>
  <c r="V622" i="5"/>
  <c r="AB622" i="5"/>
  <c r="T558" i="5"/>
  <c r="S558" i="5"/>
  <c r="AB558" i="5"/>
  <c r="V433" i="5"/>
  <c r="AB433" i="5"/>
  <c r="V671" i="5"/>
  <c r="AB671" i="5"/>
  <c r="AB621" i="5"/>
  <c r="AB557" i="5"/>
  <c r="V540" i="5"/>
  <c r="AB540" i="5"/>
  <c r="V508" i="5"/>
  <c r="AB508" i="5"/>
  <c r="V476" i="5"/>
  <c r="AB476" i="5"/>
  <c r="T444" i="5"/>
  <c r="AB444" i="5"/>
  <c r="S444" i="5"/>
  <c r="V393" i="5"/>
  <c r="AB393" i="5"/>
  <c r="V297" i="5"/>
  <c r="AB297" i="5"/>
  <c r="V247" i="5"/>
  <c r="V399" i="5"/>
  <c r="AB399" i="5"/>
  <c r="V543" i="5"/>
  <c r="AB543" i="5"/>
  <c r="V511" i="5"/>
  <c r="AB511" i="5"/>
  <c r="V479" i="5"/>
  <c r="AB479" i="5"/>
  <c r="T447" i="5"/>
  <c r="AB447" i="5"/>
  <c r="S447" i="5"/>
  <c r="V398" i="5"/>
  <c r="AB398" i="5"/>
  <c r="AB293" i="5"/>
  <c r="AB397" i="5"/>
  <c r="V538" i="5"/>
  <c r="AB538" i="5"/>
  <c r="T506" i="5"/>
  <c r="AB506" i="5"/>
  <c r="S506" i="5"/>
  <c r="V474" i="5"/>
  <c r="AB474" i="5"/>
  <c r="T442" i="5"/>
  <c r="AB442" i="5"/>
  <c r="S442" i="5"/>
  <c r="V384" i="5"/>
  <c r="AB384" i="5"/>
  <c r="V289" i="5"/>
  <c r="AB289" i="5"/>
  <c r="V383" i="5"/>
  <c r="AB383" i="5"/>
  <c r="V233" i="5"/>
  <c r="AB233" i="5"/>
  <c r="V336" i="5"/>
  <c r="AB336" i="5"/>
  <c r="V304" i="5"/>
  <c r="AB304" i="5"/>
  <c r="AB271" i="5"/>
  <c r="V271" i="5"/>
  <c r="V207" i="5"/>
  <c r="AB207" i="5"/>
  <c r="V307" i="5"/>
  <c r="AB307" i="5"/>
  <c r="V350" i="5"/>
  <c r="AB350" i="5"/>
  <c r="V318" i="5"/>
  <c r="AB318" i="5"/>
  <c r="V286" i="5"/>
  <c r="AB286" i="5"/>
  <c r="V167" i="5"/>
  <c r="AB167" i="5"/>
  <c r="V166" i="5"/>
  <c r="AB166" i="5"/>
  <c r="V77" i="5"/>
  <c r="AB77" i="5"/>
  <c r="V45" i="5"/>
  <c r="AB45" i="5"/>
  <c r="AB13" i="5"/>
  <c r="V164" i="5"/>
  <c r="AB164" i="5"/>
  <c r="V132" i="5"/>
  <c r="AB132" i="5"/>
  <c r="V130" i="5"/>
  <c r="AB130" i="5"/>
  <c r="AB98" i="5"/>
  <c r="AB34" i="5"/>
  <c r="V1372" i="5"/>
  <c r="AB1372" i="5"/>
  <c r="V1679" i="5"/>
  <c r="AB1679" i="5"/>
  <c r="AB1253" i="5"/>
  <c r="AB1546" i="5"/>
  <c r="AB1610" i="5"/>
  <c r="AB1685" i="5"/>
  <c r="V1742" i="5"/>
  <c r="AB1742" i="5"/>
  <c r="V1774" i="5"/>
  <c r="AB1774" i="5"/>
  <c r="V1806" i="5"/>
  <c r="AB1806" i="5"/>
  <c r="V97" i="5"/>
  <c r="G97" i="5" s="1"/>
  <c r="V1260" i="5"/>
  <c r="AB1260" i="5"/>
  <c r="AB1516" i="5"/>
  <c r="V1516" i="5"/>
  <c r="V10" i="5"/>
  <c r="G10" i="5" s="1"/>
  <c r="AB1467" i="5"/>
  <c r="V1670" i="5"/>
  <c r="AB1670" i="5"/>
  <c r="AB1731" i="5"/>
  <c r="AB1763" i="5"/>
  <c r="AB1795" i="5"/>
  <c r="V1503" i="5"/>
  <c r="AB1503" i="5"/>
  <c r="V20" i="5"/>
  <c r="V84" i="5"/>
  <c r="G84" i="5" s="1"/>
  <c r="V397" i="5"/>
  <c r="E549" i="5"/>
  <c r="X549" i="5" s="1"/>
  <c r="R549" i="5"/>
  <c r="F549" i="5"/>
  <c r="V605" i="5"/>
  <c r="V773" i="5"/>
  <c r="V1405" i="5"/>
  <c r="I1714" i="5"/>
  <c r="H1714" i="5"/>
  <c r="J1714" i="5"/>
  <c r="R1714" i="5"/>
  <c r="V1779" i="5"/>
  <c r="V1762" i="5"/>
  <c r="E1683" i="5"/>
  <c r="J1683" i="5"/>
  <c r="R1683" i="5"/>
  <c r="H1683" i="5"/>
  <c r="V1594" i="5"/>
  <c r="V1643" i="5"/>
  <c r="V1763" i="5"/>
  <c r="V443" i="5"/>
  <c r="AB443" i="5"/>
  <c r="V392" i="5"/>
  <c r="AB392" i="5"/>
  <c r="V391" i="5"/>
  <c r="AB391" i="5"/>
  <c r="V534" i="5"/>
  <c r="AB534" i="5"/>
  <c r="V502" i="5"/>
  <c r="AB502" i="5"/>
  <c r="T470" i="5"/>
  <c r="AB470" i="5"/>
  <c r="S470" i="5"/>
  <c r="V438" i="5"/>
  <c r="AB438" i="5"/>
  <c r="V377" i="5"/>
  <c r="AB377" i="5"/>
  <c r="V181" i="5"/>
  <c r="AB181" i="5"/>
  <c r="V370" i="5"/>
  <c r="AB370" i="5"/>
  <c r="AB208" i="5"/>
  <c r="V332" i="5"/>
  <c r="AB332" i="5"/>
  <c r="V300" i="5"/>
  <c r="AB300" i="5"/>
  <c r="V303" i="5"/>
  <c r="AB303" i="5"/>
  <c r="V205" i="5"/>
  <c r="AB205" i="5"/>
  <c r="V211" i="5"/>
  <c r="AB211" i="5"/>
  <c r="V346" i="5"/>
  <c r="AB346" i="5"/>
  <c r="V314" i="5"/>
  <c r="AB314" i="5"/>
  <c r="V282" i="5"/>
  <c r="AB282" i="5"/>
  <c r="V223" i="5"/>
  <c r="AB223" i="5"/>
  <c r="AB105" i="5"/>
  <c r="AB73" i="5"/>
  <c r="AB41" i="5"/>
  <c r="AB96" i="5"/>
  <c r="V159" i="5"/>
  <c r="V95" i="5"/>
  <c r="V63" i="5"/>
  <c r="V31" i="5"/>
  <c r="V158" i="5"/>
  <c r="AB158" i="5"/>
  <c r="V126" i="5"/>
  <c r="AB126" i="5"/>
  <c r="V30" i="5"/>
  <c r="AB30" i="5"/>
  <c r="AB1421" i="5"/>
  <c r="V1695" i="5"/>
  <c r="AB1695" i="5"/>
  <c r="V1404" i="5"/>
  <c r="AB1404" i="5"/>
  <c r="AB1554" i="5"/>
  <c r="AB1618" i="5"/>
  <c r="AB1690" i="5"/>
  <c r="AB1746" i="5"/>
  <c r="AB1778" i="5"/>
  <c r="AB1810" i="5"/>
  <c r="V41" i="5"/>
  <c r="G41" i="5" s="1"/>
  <c r="V1345" i="5"/>
  <c r="AB1345" i="5"/>
  <c r="AB1642" i="5"/>
  <c r="V82" i="5"/>
  <c r="G82" i="5" s="1"/>
  <c r="V1484" i="5"/>
  <c r="AB1484" i="5"/>
  <c r="V1681" i="5"/>
  <c r="AB1681" i="5"/>
  <c r="V1735" i="5"/>
  <c r="AB1735" i="5"/>
  <c r="V1767" i="5"/>
  <c r="AB1767" i="5"/>
  <c r="V1799" i="5"/>
  <c r="AB1799" i="5"/>
  <c r="V1286" i="5"/>
  <c r="AB1286" i="5"/>
  <c r="V1655" i="5"/>
  <c r="AB1655" i="5"/>
  <c r="V104" i="5"/>
  <c r="V941" i="5"/>
  <c r="V973" i="5"/>
  <c r="V1674" i="5"/>
  <c r="V1675" i="5"/>
  <c r="V1618" i="5"/>
  <c r="V1578" i="5"/>
  <c r="V1730" i="5"/>
  <c r="V1530" i="5"/>
  <c r="V1429" i="5"/>
  <c r="V385" i="5"/>
  <c r="AB385" i="5"/>
  <c r="V378" i="5"/>
  <c r="AB378" i="5"/>
  <c r="V530" i="5"/>
  <c r="AB530" i="5"/>
  <c r="V498" i="5"/>
  <c r="AB498" i="5"/>
  <c r="V466" i="5"/>
  <c r="AB466" i="5"/>
  <c r="V434" i="5"/>
  <c r="AB434" i="5"/>
  <c r="V371" i="5"/>
  <c r="AB371" i="5"/>
  <c r="V428" i="5"/>
  <c r="AB428" i="5"/>
  <c r="V363" i="5"/>
  <c r="AB363" i="5"/>
  <c r="V360" i="5"/>
  <c r="AB360" i="5"/>
  <c r="V328" i="5"/>
  <c r="AB328" i="5"/>
  <c r="V296" i="5"/>
  <c r="AB296" i="5"/>
  <c r="V251" i="5"/>
  <c r="AB251" i="5"/>
  <c r="V186" i="5"/>
  <c r="V299" i="5"/>
  <c r="AB299" i="5"/>
  <c r="V199" i="5"/>
  <c r="AB199" i="5"/>
  <c r="V280" i="5"/>
  <c r="AB280" i="5"/>
  <c r="V262" i="5"/>
  <c r="AB262" i="5"/>
  <c r="V342" i="5"/>
  <c r="AB342" i="5"/>
  <c r="V310" i="5"/>
  <c r="AB310" i="5"/>
  <c r="AB216" i="5"/>
  <c r="V69" i="5"/>
  <c r="AB69" i="5"/>
  <c r="AB37" i="5"/>
  <c r="AB156" i="5"/>
  <c r="V91" i="5"/>
  <c r="AB91" i="5"/>
  <c r="V59" i="5"/>
  <c r="V122" i="5"/>
  <c r="AB122" i="5"/>
  <c r="V1444" i="5"/>
  <c r="AB1444" i="5"/>
  <c r="V1711" i="5"/>
  <c r="AB1711" i="5"/>
  <c r="AB1445" i="5"/>
  <c r="AB1562" i="5"/>
  <c r="AB1626" i="5"/>
  <c r="AB1701" i="5"/>
  <c r="V1750" i="5"/>
  <c r="AB1750" i="5"/>
  <c r="V1782" i="5"/>
  <c r="AB1782" i="5"/>
  <c r="V1814" i="5"/>
  <c r="AB1814" i="5"/>
  <c r="V49" i="5"/>
  <c r="G49" i="5" s="1"/>
  <c r="V113" i="5"/>
  <c r="G113" i="5" s="1"/>
  <c r="V177" i="5"/>
  <c r="V1380" i="5"/>
  <c r="AB1380" i="5"/>
  <c r="AB1659" i="5"/>
  <c r="AB1501" i="5"/>
  <c r="V1686" i="5"/>
  <c r="AB1686" i="5"/>
  <c r="AB1739" i="5"/>
  <c r="AB1771" i="5"/>
  <c r="AB1803" i="5"/>
  <c r="V1356" i="5"/>
  <c r="AB1356" i="5"/>
  <c r="V1671" i="5"/>
  <c r="AB1671" i="5"/>
  <c r="V152" i="5"/>
  <c r="V309" i="5"/>
  <c r="V413" i="5"/>
  <c r="E445" i="5"/>
  <c r="X445" i="5" s="1"/>
  <c r="I445" i="5"/>
  <c r="H445" i="5"/>
  <c r="F445" i="5"/>
  <c r="J445" i="5"/>
  <c r="R445" i="5"/>
  <c r="V557" i="5"/>
  <c r="V661" i="5"/>
  <c r="V1450" i="5"/>
  <c r="V837" i="5"/>
  <c r="V1482" i="5"/>
  <c r="V1786" i="5"/>
  <c r="V1811" i="5"/>
  <c r="V1701" i="5"/>
  <c r="V1770" i="5"/>
  <c r="V1819" i="5"/>
  <c r="V1653" i="5"/>
  <c r="V1787" i="5"/>
  <c r="E1677" i="5"/>
  <c r="F1677" i="5"/>
  <c r="V1707" i="5"/>
  <c r="V1586" i="5"/>
  <c r="V1659" i="5"/>
  <c r="V1253" i="5"/>
  <c r="D64" i="6"/>
  <c r="C64" i="6"/>
  <c r="S2367" i="5"/>
  <c r="S2341" i="5"/>
  <c r="S2279" i="5"/>
  <c r="S2240" i="5"/>
  <c r="S2333" i="5"/>
  <c r="S2252" i="5"/>
  <c r="S2284" i="5"/>
  <c r="S2365" i="5"/>
  <c r="S2356" i="5"/>
  <c r="S2373" i="5"/>
  <c r="S2285" i="5"/>
  <c r="S2293" i="5"/>
  <c r="S2325" i="5"/>
  <c r="S2348" i="5"/>
  <c r="S2287" i="5"/>
  <c r="S2357" i="5"/>
  <c r="S2309" i="5"/>
  <c r="S2078" i="5"/>
  <c r="S2148" i="5"/>
  <c r="S2260" i="5"/>
  <c r="S2280" i="5"/>
  <c r="S2196" i="5"/>
  <c r="S2294" i="5"/>
  <c r="S2182" i="5"/>
  <c r="S2110" i="5"/>
  <c r="S2254" i="5"/>
  <c r="S2230" i="5"/>
  <c r="S2228" i="5"/>
  <c r="S2300" i="5"/>
  <c r="S2132" i="5"/>
  <c r="S2030" i="5"/>
  <c r="S1788" i="5"/>
  <c r="S1445" i="5"/>
  <c r="S1722" i="5"/>
  <c r="S1795" i="5"/>
  <c r="S1690" i="5"/>
  <c r="S1812" i="5"/>
  <c r="S1731" i="5"/>
  <c r="S1602" i="5"/>
  <c r="S1467" i="5"/>
  <c r="S1803" i="5"/>
  <c r="S1802" i="5"/>
  <c r="S1538" i="5"/>
  <c r="S453" i="5"/>
  <c r="S333" i="5"/>
  <c r="S1738" i="5"/>
  <c r="S1499" i="5"/>
  <c r="S1685" i="5"/>
  <c r="S621" i="5"/>
  <c r="S1610" i="5"/>
  <c r="S1746" i="5"/>
  <c r="S1717" i="5"/>
  <c r="S1771" i="5"/>
  <c r="S1691" i="5"/>
  <c r="S1642" i="5"/>
  <c r="S1630" i="5"/>
  <c r="S1810" i="5"/>
  <c r="S1554" i="5"/>
  <c r="S1562" i="5"/>
  <c r="S1546" i="5"/>
  <c r="S1784" i="5"/>
  <c r="S1421" i="5"/>
  <c r="S1794" i="5"/>
  <c r="S589" i="5"/>
  <c r="T1522" i="5"/>
  <c r="S1590" i="5"/>
  <c r="S1626" i="5"/>
  <c r="S1778" i="5"/>
  <c r="S1739" i="5"/>
  <c r="S1501" i="5"/>
  <c r="S1723" i="5"/>
  <c r="S1469" i="5"/>
  <c r="S1514" i="5"/>
  <c r="V120" i="5" l="1"/>
  <c r="AB52" i="5"/>
  <c r="AB47" i="5"/>
  <c r="V148" i="5"/>
  <c r="V27" i="5"/>
  <c r="J27" i="5" s="1"/>
  <c r="I1683" i="5"/>
  <c r="V275" i="5"/>
  <c r="I1501" i="5"/>
  <c r="E1802" i="5"/>
  <c r="X1802" i="5" s="1"/>
  <c r="AB82" i="5"/>
  <c r="AB247" i="5"/>
  <c r="AB214" i="5"/>
  <c r="V119" i="5"/>
  <c r="AB136" i="5"/>
  <c r="AB89" i="5"/>
  <c r="R2128" i="5"/>
  <c r="AB60" i="5"/>
  <c r="G1562" i="5"/>
  <c r="H1642" i="5"/>
  <c r="I1690" i="5"/>
  <c r="R1522" i="5"/>
  <c r="H2128" i="5"/>
  <c r="H1661" i="5"/>
  <c r="I1562" i="5"/>
  <c r="I1642" i="5"/>
  <c r="J1690" i="5"/>
  <c r="G2254" i="5"/>
  <c r="I2128" i="5"/>
  <c r="AB252" i="5"/>
  <c r="AB260" i="5"/>
  <c r="J1437" i="5"/>
  <c r="F1437" i="5"/>
  <c r="AB254" i="5"/>
  <c r="E1661" i="5"/>
  <c r="X1661" i="5" s="1"/>
  <c r="AB276" i="5"/>
  <c r="R1562" i="5"/>
  <c r="J1642" i="5"/>
  <c r="E1690" i="5"/>
  <c r="X1690" i="5" s="1"/>
  <c r="F2254" i="5"/>
  <c r="E2128" i="5"/>
  <c r="X2128" i="5" s="1"/>
  <c r="J1651" i="5"/>
  <c r="H1651" i="5"/>
  <c r="I2286" i="5"/>
  <c r="G2078" i="5"/>
  <c r="V68" i="5"/>
  <c r="G68" i="5" s="1"/>
  <c r="AB194" i="5"/>
  <c r="F1651" i="5"/>
  <c r="G1445" i="5"/>
  <c r="F1554" i="5"/>
  <c r="E2078" i="5"/>
  <c r="X2078" i="5" s="1"/>
  <c r="V146" i="5"/>
  <c r="V11" i="5"/>
  <c r="V151" i="5"/>
  <c r="V243" i="5"/>
  <c r="V209" i="5"/>
  <c r="J209" i="5" s="1"/>
  <c r="V161" i="5"/>
  <c r="G161" i="5" s="1"/>
  <c r="AB35" i="5"/>
  <c r="H549" i="5"/>
  <c r="F1445" i="5"/>
  <c r="V46" i="5"/>
  <c r="V80" i="5"/>
  <c r="R80" i="5" s="1"/>
  <c r="AB123" i="5"/>
  <c r="V109" i="5"/>
  <c r="G109" i="5" s="1"/>
  <c r="V67" i="5"/>
  <c r="F67" i="5" s="1"/>
  <c r="V55" i="5"/>
  <c r="E55" i="5" s="1"/>
  <c r="V50" i="5"/>
  <c r="G50" i="5" s="1"/>
  <c r="E1651" i="5"/>
  <c r="R1693" i="5"/>
  <c r="V269" i="5"/>
  <c r="R1651" i="5"/>
  <c r="AB39" i="5"/>
  <c r="AB32" i="5"/>
  <c r="I1445" i="5"/>
  <c r="V189" i="5"/>
  <c r="G189" i="5" s="1"/>
  <c r="AB144" i="5"/>
  <c r="AB267" i="5"/>
  <c r="V29" i="5"/>
  <c r="H29" i="5" s="1"/>
  <c r="AB244" i="5"/>
  <c r="AB78" i="5"/>
  <c r="AB256" i="5"/>
  <c r="V279" i="5"/>
  <c r="J279" i="5" s="1"/>
  <c r="G1501" i="5"/>
  <c r="AB108" i="5"/>
  <c r="V121" i="5"/>
  <c r="G121" i="5" s="1"/>
  <c r="AB14" i="5"/>
  <c r="AB85" i="5"/>
  <c r="V18" i="5"/>
  <c r="G18" i="5" s="1"/>
  <c r="AB128" i="5"/>
  <c r="AB133" i="5"/>
  <c r="AB143" i="5"/>
  <c r="V244" i="5"/>
  <c r="F244" i="5" s="1"/>
  <c r="V145" i="5"/>
  <c r="G145" i="5" s="1"/>
  <c r="AB157" i="5"/>
  <c r="V187" i="5"/>
  <c r="R187" i="5" s="1"/>
  <c r="AB180" i="5"/>
  <c r="AB127" i="5"/>
  <c r="AB64" i="5"/>
  <c r="V201" i="5"/>
  <c r="G201" i="5" s="1"/>
  <c r="AB57" i="5"/>
  <c r="AB170" i="5"/>
  <c r="AB55" i="5"/>
  <c r="AB250" i="5"/>
  <c r="V72" i="5"/>
  <c r="E72" i="5" s="1"/>
  <c r="X72" i="5" s="1"/>
  <c r="V210" i="5"/>
  <c r="E210" i="5" s="1"/>
  <c r="V194" i="5"/>
  <c r="J194" i="5" s="1"/>
  <c r="AB217" i="5"/>
  <c r="AB29" i="5"/>
  <c r="AB221" i="5"/>
  <c r="AB219" i="5"/>
  <c r="V229" i="5"/>
  <c r="E229" i="5" s="1"/>
  <c r="V74" i="5"/>
  <c r="G74" i="5" s="1"/>
  <c r="V230" i="5"/>
  <c r="V35" i="5"/>
  <c r="E35" i="5" s="1"/>
  <c r="AB119" i="5"/>
  <c r="AB269" i="5"/>
  <c r="AB169" i="5"/>
  <c r="AB240" i="5"/>
  <c r="AB9" i="5"/>
  <c r="AB265" i="5"/>
  <c r="V65" i="5"/>
  <c r="G65" i="5" s="1"/>
  <c r="V165" i="5"/>
  <c r="I165" i="5" s="1"/>
  <c r="AB227" i="5"/>
  <c r="V75" i="5"/>
  <c r="E75" i="5" s="1"/>
  <c r="AB38" i="5"/>
  <c r="AB116" i="5"/>
  <c r="AB257" i="5"/>
  <c r="V277" i="5"/>
  <c r="I277" i="5" s="1"/>
  <c r="AB100" i="5"/>
  <c r="AB212" i="5"/>
  <c r="AB121" i="5"/>
  <c r="V8" i="5"/>
  <c r="J8" i="5" s="1"/>
  <c r="V123" i="5"/>
  <c r="R123" i="5" s="1"/>
  <c r="V215" i="5"/>
  <c r="AB268" i="5"/>
  <c r="AB79" i="5"/>
  <c r="V214" i="5"/>
  <c r="AB31" i="5"/>
  <c r="AB263" i="5"/>
  <c r="V154" i="5"/>
  <c r="V58" i="5"/>
  <c r="G58" i="5" s="1"/>
  <c r="AB90" i="5"/>
  <c r="V81" i="5"/>
  <c r="G81" i="5" s="1"/>
  <c r="V92" i="5"/>
  <c r="G92" i="5" s="1"/>
  <c r="V26" i="5"/>
  <c r="G26" i="5" s="1"/>
  <c r="AB234" i="5"/>
  <c r="AB198" i="5"/>
  <c r="AB62" i="5"/>
  <c r="AB206" i="5"/>
  <c r="V228" i="5"/>
  <c r="G228" i="5" s="1"/>
  <c r="AB159" i="5"/>
  <c r="V232" i="5"/>
  <c r="E232" i="5" s="1"/>
  <c r="AB197" i="5"/>
  <c r="V179" i="5"/>
  <c r="E179" i="5" s="1"/>
  <c r="AB40" i="5"/>
  <c r="AB58" i="5"/>
  <c r="AB191" i="5"/>
  <c r="AB53" i="5"/>
  <c r="AB153" i="5"/>
  <c r="AB171" i="5"/>
  <c r="AB281" i="5"/>
  <c r="V238" i="5"/>
  <c r="AB137" i="5"/>
  <c r="V245" i="5"/>
  <c r="R245" i="5" s="1"/>
  <c r="V15" i="5"/>
  <c r="H15" i="5" s="1"/>
  <c r="V278" i="5"/>
  <c r="G278" i="5" s="1"/>
  <c r="AB22" i="5"/>
  <c r="AB189" i="5"/>
  <c r="AB195" i="5"/>
  <c r="V144" i="5"/>
  <c r="G144" i="5" s="1"/>
  <c r="AB61" i="5"/>
  <c r="AB140" i="5"/>
  <c r="AB155" i="5"/>
  <c r="AB193" i="5"/>
  <c r="V253" i="5"/>
  <c r="E253" i="5" s="1"/>
  <c r="AB273" i="5"/>
  <c r="AB145" i="5"/>
  <c r="AB151" i="5"/>
  <c r="V235" i="5"/>
  <c r="V106" i="5"/>
  <c r="G106" i="5" s="1"/>
  <c r="AB111" i="5"/>
  <c r="V185" i="5"/>
  <c r="G185" i="5" s="1"/>
  <c r="AB162" i="5"/>
  <c r="V17" i="5"/>
  <c r="G17" i="5" s="1"/>
  <c r="V107" i="5"/>
  <c r="E107" i="5" s="1"/>
  <c r="V173" i="5"/>
  <c r="V14" i="5"/>
  <c r="E14" i="5" s="1"/>
  <c r="V23" i="5"/>
  <c r="R23" i="5" s="1"/>
  <c r="V129" i="5"/>
  <c r="G129" i="5" s="1"/>
  <c r="AB222" i="5"/>
  <c r="AB16" i="5"/>
  <c r="AB165" i="5"/>
  <c r="AB229" i="5"/>
  <c r="AB174" i="5"/>
  <c r="AB48" i="5"/>
  <c r="V183" i="5"/>
  <c r="AB109" i="5"/>
  <c r="V54" i="5"/>
  <c r="J54" i="5" s="1"/>
  <c r="V270" i="5"/>
  <c r="E270" i="5" s="1"/>
  <c r="AB134" i="5"/>
  <c r="AB110" i="5"/>
  <c r="V124" i="5"/>
  <c r="I124" i="5" s="1"/>
  <c r="V200" i="5"/>
  <c r="F200" i="5" s="1"/>
  <c r="V256" i="5"/>
  <c r="E256" i="5" s="1"/>
  <c r="AB243" i="5"/>
  <c r="AB161" i="5"/>
  <c r="V7" i="5"/>
  <c r="G7" i="5" s="1"/>
  <c r="AB80" i="5"/>
  <c r="V94" i="5"/>
  <c r="F94" i="5" s="1"/>
  <c r="V157" i="5"/>
  <c r="F157" i="5" s="1"/>
  <c r="AB101" i="5"/>
  <c r="AB6" i="5"/>
  <c r="AB241" i="5"/>
  <c r="AB237" i="5"/>
  <c r="AB230" i="5"/>
  <c r="AB88" i="5"/>
  <c r="AB81" i="5"/>
  <c r="AB99" i="5"/>
  <c r="V169" i="5"/>
  <c r="G169" i="5" s="1"/>
  <c r="V40" i="5"/>
  <c r="G40" i="5" s="1"/>
  <c r="V137" i="5"/>
  <c r="G137" i="5" s="1"/>
  <c r="AB179" i="5"/>
  <c r="R32" i="5"/>
  <c r="F32" i="5"/>
  <c r="V36" i="5"/>
  <c r="G36" i="5" s="1"/>
  <c r="AB160" i="5"/>
  <c r="F1683" i="5"/>
  <c r="V33" i="5"/>
  <c r="G33" i="5" s="1"/>
  <c r="V66" i="5"/>
  <c r="G66" i="5" s="1"/>
  <c r="V281" i="5"/>
  <c r="E281" i="5" s="1"/>
  <c r="V110" i="5"/>
  <c r="E110" i="5" s="1"/>
  <c r="J1699" i="5"/>
  <c r="V147" i="5"/>
  <c r="G147" i="5" s="1"/>
  <c r="V197" i="5"/>
  <c r="G197" i="5" s="1"/>
  <c r="AB178" i="5"/>
  <c r="V53" i="5"/>
  <c r="G53" i="5" s="1"/>
  <c r="F1778" i="5"/>
  <c r="H1514" i="5"/>
  <c r="F1522" i="5"/>
  <c r="R2254" i="5"/>
  <c r="AB94" i="5"/>
  <c r="I1413" i="5"/>
  <c r="E1699" i="5"/>
  <c r="X1699" i="5" s="1"/>
  <c r="AB238" i="5"/>
  <c r="AB246" i="5"/>
  <c r="H1778" i="5"/>
  <c r="V21" i="5"/>
  <c r="I589" i="5"/>
  <c r="AB173" i="5"/>
  <c r="AB54" i="5"/>
  <c r="AB139" i="5"/>
  <c r="F264" i="5"/>
  <c r="J589" i="5"/>
  <c r="H2240" i="5"/>
  <c r="J1490" i="5"/>
  <c r="V274" i="5"/>
  <c r="I274" i="5" s="1"/>
  <c r="V99" i="5"/>
  <c r="H99" i="5" s="1"/>
  <c r="V153" i="5"/>
  <c r="G153" i="5" s="1"/>
  <c r="H1413" i="5"/>
  <c r="I1651" i="5"/>
  <c r="H1501" i="5"/>
  <c r="R589" i="5"/>
  <c r="F39" i="6"/>
  <c r="H39" i="6" s="1"/>
  <c r="H1699" i="5"/>
  <c r="R1699" i="5"/>
  <c r="AB23" i="5"/>
  <c r="F34" i="6"/>
  <c r="H34" i="6" s="1"/>
  <c r="G2030" i="5"/>
  <c r="D20" i="6"/>
  <c r="K66" i="6"/>
  <c r="C20" i="6"/>
  <c r="H589" i="5"/>
  <c r="V131" i="5"/>
  <c r="E131" i="5" s="1"/>
  <c r="R1490" i="5"/>
  <c r="G1717" i="5"/>
  <c r="E589" i="5"/>
  <c r="X589" i="5" s="1"/>
  <c r="F49" i="6"/>
  <c r="G2148" i="5"/>
  <c r="H2030" i="5"/>
  <c r="D25" i="6"/>
  <c r="C25" i="6"/>
  <c r="AB183" i="5"/>
  <c r="V171" i="5"/>
  <c r="E171" i="5" s="1"/>
  <c r="F1413" i="5"/>
  <c r="H1490" i="5"/>
  <c r="AB28" i="5"/>
  <c r="E1630" i="5"/>
  <c r="X1630" i="5" s="1"/>
  <c r="F1490" i="5"/>
  <c r="AB258" i="5"/>
  <c r="F1714" i="5"/>
  <c r="AB163" i="5"/>
  <c r="AB71" i="5"/>
  <c r="AB226" i="5"/>
  <c r="AB11" i="5"/>
  <c r="R1717" i="5"/>
  <c r="R1590" i="5"/>
  <c r="F29" i="6"/>
  <c r="H2148" i="5"/>
  <c r="I2030" i="5"/>
  <c r="R1778" i="5"/>
  <c r="I200" i="5"/>
  <c r="D50" i="6"/>
  <c r="C50" i="6"/>
  <c r="I2148" i="5"/>
  <c r="V266" i="5"/>
  <c r="E266" i="5" s="1"/>
  <c r="H1667" i="5"/>
  <c r="I1709" i="5"/>
  <c r="J216" i="5"/>
  <c r="J1717" i="5"/>
  <c r="J1522" i="5"/>
  <c r="R2148" i="5"/>
  <c r="J2030" i="5"/>
  <c r="AB124" i="5"/>
  <c r="AB149" i="5"/>
  <c r="V112" i="5"/>
  <c r="R112" i="5" s="1"/>
  <c r="J2148" i="5"/>
  <c r="F2030" i="5"/>
  <c r="D35" i="6"/>
  <c r="C35" i="6"/>
  <c r="AB141" i="5"/>
  <c r="E1778" i="5"/>
  <c r="X1778" i="5" s="1"/>
  <c r="V134" i="5"/>
  <c r="G134" i="5" s="1"/>
  <c r="F44" i="6"/>
  <c r="AB146" i="5"/>
  <c r="H30" i="6"/>
  <c r="J1413" i="5"/>
  <c r="E1413" i="5"/>
  <c r="X1413" i="5" s="1"/>
  <c r="I1490" i="5"/>
  <c r="G1626" i="5"/>
  <c r="H653" i="5"/>
  <c r="I1667" i="5"/>
  <c r="F1626" i="5"/>
  <c r="I1717" i="5"/>
  <c r="AB259" i="5"/>
  <c r="R653" i="5"/>
  <c r="J1667" i="5"/>
  <c r="J1661" i="5"/>
  <c r="H2286" i="5"/>
  <c r="H40" i="6"/>
  <c r="I1699" i="5"/>
  <c r="R1413" i="5"/>
  <c r="F69" i="6"/>
  <c r="C69" i="6" s="1"/>
  <c r="V90" i="5"/>
  <c r="G90" i="5" s="1"/>
  <c r="F1667" i="5"/>
  <c r="I1788" i="5"/>
  <c r="E1714" i="5"/>
  <c r="X1714" i="5" s="1"/>
  <c r="E2030" i="5"/>
  <c r="X2030" i="5" s="1"/>
  <c r="E2148" i="5"/>
  <c r="X2148" i="5" s="1"/>
  <c r="H2078" i="5"/>
  <c r="J1677" i="5"/>
  <c r="V188" i="5"/>
  <c r="J188" i="5" s="1"/>
  <c r="H1650" i="5"/>
  <c r="V93" i="5"/>
  <c r="I93" i="5" s="1"/>
  <c r="I1626" i="5"/>
  <c r="V85" i="5"/>
  <c r="F333" i="5"/>
  <c r="F1788" i="5"/>
  <c r="F2286" i="5"/>
  <c r="I2078" i="5"/>
  <c r="H1677" i="5"/>
  <c r="E1650" i="5"/>
  <c r="X1650" i="5" s="1"/>
  <c r="V234" i="5"/>
  <c r="E234" i="5" s="1"/>
  <c r="F653" i="5"/>
  <c r="E1667" i="5"/>
  <c r="X1667" i="5" s="1"/>
  <c r="F1661" i="5"/>
  <c r="V24" i="5"/>
  <c r="G24" i="5" s="1"/>
  <c r="AB125" i="5"/>
  <c r="J1626" i="5"/>
  <c r="R1690" i="5"/>
  <c r="H1802" i="5"/>
  <c r="F1795" i="5"/>
  <c r="J1610" i="5"/>
  <c r="AB242" i="5"/>
  <c r="AB172" i="5"/>
  <c r="AB43" i="5"/>
  <c r="J1788" i="5"/>
  <c r="J2286" i="5"/>
  <c r="F2078" i="5"/>
  <c r="E1490" i="5"/>
  <c r="X1490" i="5" s="1"/>
  <c r="H1717" i="5"/>
  <c r="H1788" i="5"/>
  <c r="I1677" i="5"/>
  <c r="AB19" i="5"/>
  <c r="H1626" i="5"/>
  <c r="G1802" i="5"/>
  <c r="E1538" i="5"/>
  <c r="X1538" i="5" s="1"/>
  <c r="R1788" i="5"/>
  <c r="I1522" i="5"/>
  <c r="J653" i="5"/>
  <c r="R1667" i="5"/>
  <c r="R1661" i="5"/>
  <c r="I1802" i="5"/>
  <c r="R1677" i="5"/>
  <c r="F1650" i="5"/>
  <c r="I549" i="5"/>
  <c r="E653" i="5"/>
  <c r="X653" i="5" s="1"/>
  <c r="I1661" i="5"/>
  <c r="F1610" i="5"/>
  <c r="G1788" i="5"/>
  <c r="R2286" i="5"/>
  <c r="H45" i="6"/>
  <c r="R1709" i="5"/>
  <c r="H1771" i="5"/>
  <c r="H136" i="5"/>
  <c r="R333" i="5"/>
  <c r="J1514" i="5"/>
  <c r="J1709" i="5"/>
  <c r="F1771" i="5"/>
  <c r="G1546" i="5"/>
  <c r="I136" i="5"/>
  <c r="G1469" i="5"/>
  <c r="G333" i="5"/>
  <c r="R1514" i="5"/>
  <c r="H1630" i="5"/>
  <c r="H2102" i="5"/>
  <c r="F1709" i="5"/>
  <c r="E1771" i="5"/>
  <c r="X1771" i="5" s="1"/>
  <c r="R1546" i="5"/>
  <c r="J136" i="5"/>
  <c r="J1469" i="5"/>
  <c r="E333" i="5"/>
  <c r="X333" i="5" s="1"/>
  <c r="F1630" i="5"/>
  <c r="J2102" i="5"/>
  <c r="H1709" i="5"/>
  <c r="J1546" i="5"/>
  <c r="G136" i="5"/>
  <c r="F1469" i="5"/>
  <c r="G1630" i="5"/>
  <c r="R136" i="5"/>
  <c r="E1709" i="5"/>
  <c r="X1709" i="5" s="1"/>
  <c r="G1771" i="5"/>
  <c r="H1546" i="5"/>
  <c r="R1469" i="5"/>
  <c r="H333" i="5"/>
  <c r="J1630" i="5"/>
  <c r="J1771" i="5"/>
  <c r="I1546" i="5"/>
  <c r="E1469" i="5"/>
  <c r="X1469" i="5" s="1"/>
  <c r="I333" i="5"/>
  <c r="I1630" i="5"/>
  <c r="F2024" i="5"/>
  <c r="E1546" i="5"/>
  <c r="X1546" i="5" s="1"/>
  <c r="G1514" i="5"/>
  <c r="R1715" i="5"/>
  <c r="H1437" i="5"/>
  <c r="H32" i="5"/>
  <c r="F2240" i="5"/>
  <c r="F1715" i="5"/>
  <c r="R1437" i="5"/>
  <c r="E32" i="5"/>
  <c r="J1784" i="5"/>
  <c r="I2240" i="5"/>
  <c r="H2024" i="5"/>
  <c r="H1715" i="5"/>
  <c r="I1437" i="5"/>
  <c r="G32" i="5"/>
  <c r="R1784" i="5"/>
  <c r="R2240" i="5"/>
  <c r="I2024" i="5"/>
  <c r="J1715" i="5"/>
  <c r="E1437" i="5"/>
  <c r="G1784" i="5"/>
  <c r="J2240" i="5"/>
  <c r="R1650" i="5"/>
  <c r="E1715" i="5"/>
  <c r="F1784" i="5"/>
  <c r="E2240" i="5"/>
  <c r="X2240" i="5" s="1"/>
  <c r="I1650" i="5"/>
  <c r="J1650" i="5"/>
  <c r="F1794" i="5"/>
  <c r="I1784" i="5"/>
  <c r="F136" i="5"/>
  <c r="R1794" i="5"/>
  <c r="E1514" i="5"/>
  <c r="X1514" i="5" s="1"/>
  <c r="H1522" i="5"/>
  <c r="R2102" i="5"/>
  <c r="R2024" i="5"/>
  <c r="H1469" i="5"/>
  <c r="F1514" i="5"/>
  <c r="F2102" i="5"/>
  <c r="E2024" i="5"/>
  <c r="X2024" i="5" s="1"/>
  <c r="I2102" i="5"/>
  <c r="E2102" i="5"/>
  <c r="X2102" i="5" s="1"/>
  <c r="E2110" i="5"/>
  <c r="X2110" i="5" s="1"/>
  <c r="G1522" i="5"/>
  <c r="J2024" i="5"/>
  <c r="J2110" i="5"/>
  <c r="G2110" i="5"/>
  <c r="I216" i="5"/>
  <c r="H2110" i="5"/>
  <c r="R2110" i="5"/>
  <c r="F2110" i="5"/>
  <c r="H1794" i="5"/>
  <c r="I1822" i="5"/>
  <c r="E1794" i="5"/>
  <c r="X1794" i="5" s="1"/>
  <c r="J1822" i="5"/>
  <c r="G1822" i="5"/>
  <c r="R1822" i="5"/>
  <c r="I32" i="5"/>
  <c r="G1794" i="5"/>
  <c r="E1822" i="5"/>
  <c r="X1822" i="5" s="1"/>
  <c r="J32" i="5"/>
  <c r="I1794" i="5"/>
  <c r="H1822" i="5"/>
  <c r="H208" i="5"/>
  <c r="E1698" i="5"/>
  <c r="X1698" i="5" s="1"/>
  <c r="E1693" i="5"/>
  <c r="E1738" i="5"/>
  <c r="X1738" i="5" s="1"/>
  <c r="I1610" i="5"/>
  <c r="F1590" i="5"/>
  <c r="E1666" i="5"/>
  <c r="X1666" i="5" s="1"/>
  <c r="H1738" i="5"/>
  <c r="H1610" i="5"/>
  <c r="J1590" i="5"/>
  <c r="G1738" i="5"/>
  <c r="R1698" i="5"/>
  <c r="J1698" i="5"/>
  <c r="J549" i="5"/>
  <c r="J1682" i="5"/>
  <c r="J1693" i="5"/>
  <c r="F1738" i="5"/>
  <c r="E1610" i="5"/>
  <c r="X1610" i="5" s="1"/>
  <c r="H1590" i="5"/>
  <c r="I1698" i="5"/>
  <c r="F1693" i="5"/>
  <c r="H240" i="5"/>
  <c r="J1738" i="5"/>
  <c r="E1723" i="5"/>
  <c r="X1723" i="5" s="1"/>
  <c r="I1590" i="5"/>
  <c r="I1693" i="5"/>
  <c r="I1738" i="5"/>
  <c r="G1610" i="5"/>
  <c r="G1590" i="5"/>
  <c r="H1698" i="5"/>
  <c r="H1693" i="5"/>
  <c r="H264" i="5"/>
  <c r="J264" i="5"/>
  <c r="I264" i="5"/>
  <c r="I168" i="5"/>
  <c r="G264" i="5"/>
  <c r="R168" i="5"/>
  <c r="G1602" i="5"/>
  <c r="E264" i="5"/>
  <c r="H168" i="5"/>
  <c r="H1602" i="5"/>
  <c r="G168" i="5"/>
  <c r="E1602" i="5"/>
  <c r="X1602" i="5" s="1"/>
  <c r="R2190" i="5"/>
  <c r="G2046" i="5"/>
  <c r="R216" i="5"/>
  <c r="F160" i="5"/>
  <c r="G216" i="5"/>
  <c r="I96" i="5"/>
  <c r="H1682" i="5"/>
  <c r="I1682" i="5"/>
  <c r="F1666" i="5"/>
  <c r="R240" i="5"/>
  <c r="R200" i="5"/>
  <c r="J1795" i="5"/>
  <c r="F168" i="5"/>
  <c r="I2190" i="5"/>
  <c r="R1682" i="5"/>
  <c r="G240" i="5"/>
  <c r="F208" i="5"/>
  <c r="I1795" i="5"/>
  <c r="E2190" i="5"/>
  <c r="X2190" i="5" s="1"/>
  <c r="F1682" i="5"/>
  <c r="E240" i="5"/>
  <c r="I208" i="5"/>
  <c r="H200" i="5"/>
  <c r="R1795" i="5"/>
  <c r="E168" i="5"/>
  <c r="R1602" i="5"/>
  <c r="E1682" i="5"/>
  <c r="I1666" i="5"/>
  <c r="J208" i="5"/>
  <c r="G200" i="5"/>
  <c r="E1795" i="5"/>
  <c r="X1795" i="5" s="1"/>
  <c r="I1602" i="5"/>
  <c r="G2190" i="5"/>
  <c r="R1666" i="5"/>
  <c r="J240" i="5"/>
  <c r="R208" i="5"/>
  <c r="J1602" i="5"/>
  <c r="G2096" i="5"/>
  <c r="J1666" i="5"/>
  <c r="F240" i="5"/>
  <c r="G208" i="5"/>
  <c r="G1795" i="5"/>
  <c r="F2082" i="5"/>
  <c r="H1666" i="5"/>
  <c r="H2190" i="5"/>
  <c r="R2082" i="5"/>
  <c r="E2046" i="5"/>
  <c r="X2046" i="5" s="1"/>
  <c r="R2046" i="5"/>
  <c r="J2046" i="5"/>
  <c r="I2046" i="5"/>
  <c r="F2046" i="5"/>
  <c r="J2096" i="5"/>
  <c r="R2096" i="5"/>
  <c r="H2096" i="5"/>
  <c r="E2096" i="5"/>
  <c r="X2096" i="5" s="1"/>
  <c r="H2082" i="5"/>
  <c r="I2082" i="5"/>
  <c r="F2190" i="5"/>
  <c r="E2359" i="5"/>
  <c r="H2359" i="5"/>
  <c r="F2359" i="5"/>
  <c r="I2359" i="5"/>
  <c r="R2359" i="5"/>
  <c r="J2359" i="5"/>
  <c r="G2359" i="5"/>
  <c r="E2274" i="5"/>
  <c r="I2274" i="5"/>
  <c r="R2274" i="5"/>
  <c r="F2274" i="5"/>
  <c r="J2274" i="5"/>
  <c r="H2274" i="5"/>
  <c r="G2274" i="5"/>
  <c r="E2317" i="5"/>
  <c r="G2317" i="5"/>
  <c r="J2317" i="5"/>
  <c r="F2317" i="5"/>
  <c r="I2317" i="5"/>
  <c r="H2317" i="5"/>
  <c r="R2317" i="5"/>
  <c r="R2289" i="5"/>
  <c r="J2289" i="5"/>
  <c r="E2289" i="5"/>
  <c r="I2289" i="5"/>
  <c r="H2289" i="5"/>
  <c r="G2289" i="5"/>
  <c r="F2289" i="5"/>
  <c r="E2350" i="5"/>
  <c r="R2350" i="5"/>
  <c r="I2350" i="5"/>
  <c r="F2350" i="5"/>
  <c r="H2350" i="5"/>
  <c r="J2350" i="5"/>
  <c r="F2331" i="5"/>
  <c r="R2331" i="5"/>
  <c r="J2331" i="5"/>
  <c r="E2331" i="5"/>
  <c r="I2331" i="5"/>
  <c r="H2331" i="5"/>
  <c r="F2096" i="5"/>
  <c r="J2342" i="5"/>
  <c r="E2342" i="5"/>
  <c r="R2342" i="5"/>
  <c r="I2342" i="5"/>
  <c r="H2342" i="5"/>
  <c r="F2342" i="5"/>
  <c r="H2315" i="5"/>
  <c r="E2315" i="5"/>
  <c r="X2315" i="5" s="1"/>
  <c r="J2315" i="5"/>
  <c r="I2315" i="5"/>
  <c r="F2315" i="5"/>
  <c r="R2315" i="5"/>
  <c r="J2371" i="5"/>
  <c r="I2371" i="5"/>
  <c r="H2371" i="5"/>
  <c r="E2371" i="5"/>
  <c r="R2371" i="5"/>
  <c r="F2371" i="5"/>
  <c r="E2305" i="5"/>
  <c r="F2305" i="5"/>
  <c r="J2305" i="5"/>
  <c r="R2305" i="5"/>
  <c r="I2305" i="5"/>
  <c r="H2305" i="5"/>
  <c r="E2361" i="5"/>
  <c r="H2361" i="5"/>
  <c r="F2361" i="5"/>
  <c r="R2361" i="5"/>
  <c r="J2361" i="5"/>
  <c r="I2361" i="5"/>
  <c r="F2352" i="5"/>
  <c r="E2352" i="5"/>
  <c r="J2352" i="5"/>
  <c r="I2352" i="5"/>
  <c r="H2352" i="5"/>
  <c r="R2352" i="5"/>
  <c r="H2340" i="5"/>
  <c r="G2340" i="5"/>
  <c r="I2340" i="5"/>
  <c r="F2340" i="5"/>
  <c r="E2340" i="5"/>
  <c r="R2340" i="5"/>
  <c r="J2340" i="5"/>
  <c r="E2370" i="5"/>
  <c r="F2370" i="5"/>
  <c r="R2370" i="5"/>
  <c r="J2370" i="5"/>
  <c r="I2370" i="5"/>
  <c r="H2370" i="5"/>
  <c r="E2349" i="5"/>
  <c r="G2349" i="5"/>
  <c r="I2349" i="5"/>
  <c r="J2349" i="5"/>
  <c r="R2349" i="5"/>
  <c r="F2349" i="5"/>
  <c r="H2349" i="5"/>
  <c r="E2326" i="5"/>
  <c r="R2326" i="5"/>
  <c r="I2326" i="5"/>
  <c r="H2326" i="5"/>
  <c r="F2326" i="5"/>
  <c r="J2326" i="5"/>
  <c r="G2305" i="5"/>
  <c r="E2360" i="5"/>
  <c r="J2360" i="5"/>
  <c r="H2360" i="5"/>
  <c r="F2360" i="5"/>
  <c r="R2360" i="5"/>
  <c r="I2360" i="5"/>
  <c r="G2361" i="5"/>
  <c r="G2352" i="5"/>
  <c r="R2343" i="5"/>
  <c r="E2343" i="5"/>
  <c r="H2343" i="5"/>
  <c r="I2343" i="5"/>
  <c r="J2343" i="5"/>
  <c r="F2343" i="5"/>
  <c r="G2343" i="5"/>
  <c r="H2344" i="5"/>
  <c r="E2344" i="5"/>
  <c r="I2344" i="5"/>
  <c r="R2344" i="5"/>
  <c r="J2344" i="5"/>
  <c r="F2344" i="5"/>
  <c r="E2336" i="5"/>
  <c r="F2336" i="5"/>
  <c r="R2336" i="5"/>
  <c r="J2336" i="5"/>
  <c r="I2336" i="5"/>
  <c r="H2336" i="5"/>
  <c r="E2314" i="5"/>
  <c r="R2314" i="5"/>
  <c r="J2314" i="5"/>
  <c r="I2314" i="5"/>
  <c r="F2314" i="5"/>
  <c r="H2314" i="5"/>
  <c r="E2267" i="5"/>
  <c r="R2267" i="5"/>
  <c r="J2267" i="5"/>
  <c r="I2267" i="5"/>
  <c r="F2267" i="5"/>
  <c r="H2267" i="5"/>
  <c r="E2327" i="5"/>
  <c r="J2327" i="5"/>
  <c r="F2327" i="5"/>
  <c r="R2327" i="5"/>
  <c r="I2327" i="5"/>
  <c r="H2327" i="5"/>
  <c r="G2327" i="5"/>
  <c r="I2312" i="5"/>
  <c r="E2312" i="5"/>
  <c r="H2312" i="5"/>
  <c r="F2312" i="5"/>
  <c r="R2312" i="5"/>
  <c r="J2312" i="5"/>
  <c r="E2354" i="5"/>
  <c r="H2354" i="5"/>
  <c r="F2354" i="5"/>
  <c r="R2354" i="5"/>
  <c r="J2354" i="5"/>
  <c r="I2354" i="5"/>
  <c r="I2307" i="5"/>
  <c r="F2307" i="5"/>
  <c r="R2307" i="5"/>
  <c r="J2307" i="5"/>
  <c r="E2307" i="5"/>
  <c r="H2307" i="5"/>
  <c r="E2351" i="5"/>
  <c r="F2351" i="5"/>
  <c r="R2351" i="5"/>
  <c r="J2351" i="5"/>
  <c r="I2351" i="5"/>
  <c r="H2351" i="5"/>
  <c r="G2351" i="5"/>
  <c r="G2344" i="5"/>
  <c r="E2322" i="5"/>
  <c r="F2322" i="5"/>
  <c r="J2322" i="5"/>
  <c r="H2322" i="5"/>
  <c r="R2322" i="5"/>
  <c r="I2322" i="5"/>
  <c r="G2336" i="5"/>
  <c r="X2303" i="5"/>
  <c r="J2323" i="5"/>
  <c r="E2323" i="5"/>
  <c r="R2323" i="5"/>
  <c r="F2323" i="5"/>
  <c r="H2323" i="5"/>
  <c r="I2323" i="5"/>
  <c r="E2362" i="5"/>
  <c r="F2362" i="5"/>
  <c r="R2362" i="5"/>
  <c r="J2362" i="5"/>
  <c r="I2362" i="5"/>
  <c r="H2362" i="5"/>
  <c r="G2312" i="5"/>
  <c r="E2368" i="5"/>
  <c r="I2368" i="5"/>
  <c r="F2368" i="5"/>
  <c r="R2368" i="5"/>
  <c r="J2368" i="5"/>
  <c r="H2368" i="5"/>
  <c r="E2345" i="5"/>
  <c r="H2345" i="5"/>
  <c r="F2345" i="5"/>
  <c r="J2345" i="5"/>
  <c r="R2345" i="5"/>
  <c r="I2345" i="5"/>
  <c r="E2337" i="5"/>
  <c r="F2337" i="5"/>
  <c r="R2337" i="5"/>
  <c r="H2337" i="5"/>
  <c r="J2337" i="5"/>
  <c r="I2337" i="5"/>
  <c r="E2328" i="5"/>
  <c r="H2328" i="5"/>
  <c r="R2328" i="5"/>
  <c r="J2328" i="5"/>
  <c r="I2328" i="5"/>
  <c r="F2328" i="5"/>
  <c r="E2306" i="5"/>
  <c r="I2306" i="5"/>
  <c r="H2306" i="5"/>
  <c r="R2306" i="5"/>
  <c r="J2306" i="5"/>
  <c r="F2306" i="5"/>
  <c r="I2320" i="5"/>
  <c r="E2320" i="5"/>
  <c r="F2320" i="5"/>
  <c r="H2320" i="5"/>
  <c r="J2320" i="5"/>
  <c r="R2320" i="5"/>
  <c r="E2321" i="5"/>
  <c r="F2321" i="5"/>
  <c r="R2321" i="5"/>
  <c r="I2321" i="5"/>
  <c r="H2321" i="5"/>
  <c r="J2321" i="5"/>
  <c r="E2290" i="5"/>
  <c r="X2290" i="5" s="1"/>
  <c r="R2290" i="5"/>
  <c r="J2290" i="5"/>
  <c r="I2290" i="5"/>
  <c r="H2290" i="5"/>
  <c r="F2290" i="5"/>
  <c r="G2368" i="5"/>
  <c r="E2243" i="5"/>
  <c r="H2243" i="5"/>
  <c r="J2243" i="5"/>
  <c r="R2243" i="5"/>
  <c r="I2243" i="5"/>
  <c r="F2243" i="5"/>
  <c r="I2364" i="5"/>
  <c r="G2364" i="5"/>
  <c r="F2364" i="5"/>
  <c r="R2364" i="5"/>
  <c r="J2364" i="5"/>
  <c r="H2364" i="5"/>
  <c r="E2364" i="5"/>
  <c r="E2310" i="5"/>
  <c r="F2310" i="5"/>
  <c r="H2310" i="5"/>
  <c r="R2310" i="5"/>
  <c r="J2310" i="5"/>
  <c r="I2310" i="5"/>
  <c r="R2355" i="5"/>
  <c r="E2355" i="5"/>
  <c r="J2355" i="5"/>
  <c r="H2355" i="5"/>
  <c r="I2355" i="5"/>
  <c r="F2355" i="5"/>
  <c r="I2330" i="5"/>
  <c r="E2330" i="5"/>
  <c r="H2330" i="5"/>
  <c r="F2330" i="5"/>
  <c r="R2330" i="5"/>
  <c r="J2330" i="5"/>
  <c r="E2366" i="5"/>
  <c r="R2366" i="5"/>
  <c r="J2366" i="5"/>
  <c r="I2366" i="5"/>
  <c r="H2366" i="5"/>
  <c r="F2366" i="5"/>
  <c r="G2345" i="5"/>
  <c r="G2337" i="5"/>
  <c r="E2242" i="5"/>
  <c r="J2242" i="5"/>
  <c r="G2242" i="5"/>
  <c r="F2242" i="5"/>
  <c r="H2242" i="5"/>
  <c r="I2242" i="5"/>
  <c r="R2242" i="5"/>
  <c r="G2082" i="5"/>
  <c r="E2082" i="5"/>
  <c r="G2324" i="5"/>
  <c r="H2324" i="5"/>
  <c r="I2324" i="5"/>
  <c r="F2324" i="5"/>
  <c r="R2324" i="5"/>
  <c r="E2324" i="5"/>
  <c r="J2324" i="5"/>
  <c r="E2304" i="5"/>
  <c r="X2304" i="5" s="1"/>
  <c r="H2304" i="5"/>
  <c r="I2304" i="5"/>
  <c r="F2304" i="5"/>
  <c r="R2304" i="5"/>
  <c r="J2304" i="5"/>
  <c r="R2346" i="5"/>
  <c r="E2346" i="5"/>
  <c r="J2346" i="5"/>
  <c r="F2346" i="5"/>
  <c r="H2346" i="5"/>
  <c r="I2346" i="5"/>
  <c r="E2318" i="5"/>
  <c r="F2318" i="5"/>
  <c r="R2318" i="5"/>
  <c r="J2318" i="5"/>
  <c r="H2318" i="5"/>
  <c r="I2318" i="5"/>
  <c r="R2363" i="5"/>
  <c r="H2363" i="5"/>
  <c r="E2363" i="5"/>
  <c r="I2363" i="5"/>
  <c r="J2363" i="5"/>
  <c r="F2363" i="5"/>
  <c r="R2311" i="5"/>
  <c r="E2311" i="5"/>
  <c r="F2311" i="5"/>
  <c r="J2311" i="5"/>
  <c r="I2311" i="5"/>
  <c r="H2311" i="5"/>
  <c r="G2311" i="5"/>
  <c r="E2353" i="5"/>
  <c r="R2353" i="5"/>
  <c r="J2353" i="5"/>
  <c r="F2353" i="5"/>
  <c r="H2353" i="5"/>
  <c r="I2353" i="5"/>
  <c r="E2347" i="5"/>
  <c r="H2347" i="5"/>
  <c r="R2347" i="5"/>
  <c r="J2347" i="5"/>
  <c r="I2347" i="5"/>
  <c r="F2347" i="5"/>
  <c r="E2358" i="5"/>
  <c r="F2358" i="5"/>
  <c r="I2358" i="5"/>
  <c r="H2358" i="5"/>
  <c r="R2358" i="5"/>
  <c r="J2358" i="5"/>
  <c r="H2339" i="5"/>
  <c r="E2339" i="5"/>
  <c r="I2339" i="5"/>
  <c r="F2339" i="5"/>
  <c r="R2339" i="5"/>
  <c r="J2339" i="5"/>
  <c r="F2273" i="5"/>
  <c r="E2273" i="5"/>
  <c r="R2273" i="5"/>
  <c r="G2273" i="5"/>
  <c r="I2273" i="5"/>
  <c r="J2273" i="5"/>
  <c r="H2273" i="5"/>
  <c r="G2350" i="5"/>
  <c r="E2329" i="5"/>
  <c r="X2329" i="5" s="1"/>
  <c r="J2329" i="5"/>
  <c r="I2329" i="5"/>
  <c r="R2329" i="5"/>
  <c r="H2329" i="5"/>
  <c r="F2329" i="5"/>
  <c r="E2334" i="5"/>
  <c r="I2334" i="5"/>
  <c r="H2334" i="5"/>
  <c r="F2334" i="5"/>
  <c r="J2334" i="5"/>
  <c r="R2334" i="5"/>
  <c r="E2313" i="5"/>
  <c r="J2313" i="5"/>
  <c r="I2313" i="5"/>
  <c r="H2313" i="5"/>
  <c r="R2313" i="5"/>
  <c r="F2313" i="5"/>
  <c r="E2369" i="5"/>
  <c r="J2369" i="5"/>
  <c r="I2369" i="5"/>
  <c r="H2369" i="5"/>
  <c r="R2369" i="5"/>
  <c r="F2369" i="5"/>
  <c r="E2319" i="5"/>
  <c r="F2319" i="5"/>
  <c r="H2319" i="5"/>
  <c r="J2319" i="5"/>
  <c r="I2319" i="5"/>
  <c r="R2319" i="5"/>
  <c r="G2319" i="5"/>
  <c r="E2299" i="5"/>
  <c r="I2299" i="5"/>
  <c r="H2299" i="5"/>
  <c r="F2299" i="5"/>
  <c r="R2299" i="5"/>
  <c r="J2299" i="5"/>
  <c r="G2299" i="5"/>
  <c r="E2338" i="5"/>
  <c r="R2338" i="5"/>
  <c r="F2338" i="5"/>
  <c r="I2338" i="5"/>
  <c r="H2338" i="5"/>
  <c r="J2338" i="5"/>
  <c r="H2372" i="5"/>
  <c r="F2372" i="5"/>
  <c r="R2372" i="5"/>
  <c r="J2372" i="5"/>
  <c r="I2372" i="5"/>
  <c r="E2372" i="5"/>
  <c r="G2372" i="5"/>
  <c r="G2308" i="5"/>
  <c r="H2308" i="5"/>
  <c r="E2308" i="5"/>
  <c r="F2308" i="5"/>
  <c r="R2308" i="5"/>
  <c r="J2308" i="5"/>
  <c r="I2308" i="5"/>
  <c r="E2335" i="5"/>
  <c r="H2335" i="5"/>
  <c r="J2335" i="5"/>
  <c r="F2335" i="5"/>
  <c r="I2335" i="5"/>
  <c r="R2335" i="5"/>
  <c r="G2335" i="5"/>
  <c r="E2275" i="5"/>
  <c r="F2275" i="5"/>
  <c r="H2275" i="5"/>
  <c r="I2275" i="5"/>
  <c r="R2275" i="5"/>
  <c r="J2275" i="5"/>
  <c r="G2275" i="5"/>
  <c r="G2331" i="5"/>
  <c r="E2197" i="5"/>
  <c r="X2197" i="5" s="1"/>
  <c r="J2197" i="5"/>
  <c r="H2197" i="5"/>
  <c r="I2197" i="5"/>
  <c r="R2197" i="5"/>
  <c r="F2197" i="5"/>
  <c r="E2217" i="5"/>
  <c r="X2217" i="5" s="1"/>
  <c r="F2217" i="5"/>
  <c r="J2217" i="5"/>
  <c r="I2217" i="5"/>
  <c r="H2217" i="5"/>
  <c r="R2217" i="5"/>
  <c r="I2215" i="5"/>
  <c r="E2215" i="5"/>
  <c r="X2215" i="5" s="1"/>
  <c r="H2215" i="5"/>
  <c r="R2215" i="5"/>
  <c r="J2215" i="5"/>
  <c r="F2215" i="5"/>
  <c r="R2098" i="5"/>
  <c r="H2098" i="5"/>
  <c r="F2098" i="5"/>
  <c r="I2098" i="5"/>
  <c r="J2098" i="5"/>
  <c r="G2098" i="5"/>
  <c r="E2098" i="5"/>
  <c r="E2167" i="5"/>
  <c r="X2167" i="5" s="1"/>
  <c r="F2167" i="5"/>
  <c r="R2167" i="5"/>
  <c r="H2167" i="5"/>
  <c r="I2167" i="5"/>
  <c r="J2167" i="5"/>
  <c r="E2036" i="5"/>
  <c r="X2036" i="5" s="1"/>
  <c r="H2036" i="5"/>
  <c r="R2036" i="5"/>
  <c r="I2036" i="5"/>
  <c r="J2036" i="5"/>
  <c r="F2036" i="5"/>
  <c r="E2165" i="5"/>
  <c r="X2165" i="5" s="1"/>
  <c r="I2165" i="5"/>
  <c r="R2165" i="5"/>
  <c r="J2165" i="5"/>
  <c r="H2165" i="5"/>
  <c r="F2165" i="5"/>
  <c r="R2058" i="5"/>
  <c r="J2058" i="5"/>
  <c r="H2058" i="5"/>
  <c r="F2058" i="5"/>
  <c r="I2058" i="5"/>
  <c r="G2058" i="5"/>
  <c r="E2058" i="5"/>
  <c r="E2119" i="5"/>
  <c r="X2119" i="5" s="1"/>
  <c r="R2119" i="5"/>
  <c r="J2119" i="5"/>
  <c r="I2119" i="5"/>
  <c r="H2119" i="5"/>
  <c r="F2119" i="5"/>
  <c r="R2146" i="5"/>
  <c r="F2146" i="5"/>
  <c r="J2146" i="5"/>
  <c r="E2146" i="5"/>
  <c r="G2146" i="5"/>
  <c r="H2146" i="5"/>
  <c r="I2146" i="5"/>
  <c r="E2077" i="5"/>
  <c r="X2077" i="5" s="1"/>
  <c r="R2077" i="5"/>
  <c r="I2077" i="5"/>
  <c r="H2077" i="5"/>
  <c r="F2077" i="5"/>
  <c r="J2077" i="5"/>
  <c r="E2162" i="5"/>
  <c r="X2162" i="5" s="1"/>
  <c r="I2162" i="5"/>
  <c r="R2162" i="5"/>
  <c r="F2162" i="5"/>
  <c r="H2162" i="5"/>
  <c r="J2162" i="5"/>
  <c r="E2105" i="5"/>
  <c r="X2105" i="5" s="1"/>
  <c r="J2105" i="5"/>
  <c r="I2105" i="5"/>
  <c r="H2105" i="5"/>
  <c r="R2105" i="5"/>
  <c r="F2105" i="5"/>
  <c r="E2163" i="5"/>
  <c r="X2163" i="5" s="1"/>
  <c r="I2163" i="5"/>
  <c r="F2163" i="5"/>
  <c r="J2163" i="5"/>
  <c r="H2163" i="5"/>
  <c r="R2163" i="5"/>
  <c r="E2029" i="5"/>
  <c r="X2029" i="5" s="1"/>
  <c r="H2029" i="5"/>
  <c r="F2029" i="5"/>
  <c r="I2029" i="5"/>
  <c r="R2029" i="5"/>
  <c r="J2029" i="5"/>
  <c r="I2066" i="5"/>
  <c r="R2066" i="5"/>
  <c r="H2066" i="5"/>
  <c r="J2066" i="5"/>
  <c r="F2066" i="5"/>
  <c r="E2066" i="5"/>
  <c r="G2066" i="5"/>
  <c r="E2201" i="5"/>
  <c r="X2201" i="5" s="1"/>
  <c r="R2201" i="5"/>
  <c r="J2201" i="5"/>
  <c r="I2201" i="5"/>
  <c r="F2201" i="5"/>
  <c r="H2201" i="5"/>
  <c r="E2074" i="5"/>
  <c r="X2074" i="5" s="1"/>
  <c r="J2074" i="5"/>
  <c r="H2074" i="5"/>
  <c r="F2074" i="5"/>
  <c r="R2074" i="5"/>
  <c r="I2074" i="5"/>
  <c r="J2026" i="5"/>
  <c r="F2026" i="5"/>
  <c r="H2026" i="5"/>
  <c r="R2026" i="5"/>
  <c r="I2026" i="5"/>
  <c r="G2026" i="5"/>
  <c r="E2026" i="5"/>
  <c r="E2033" i="5"/>
  <c r="X2033" i="5" s="1"/>
  <c r="J2033" i="5"/>
  <c r="H2033" i="5"/>
  <c r="F2033" i="5"/>
  <c r="I2033" i="5"/>
  <c r="R2033" i="5"/>
  <c r="E2050" i="5"/>
  <c r="X2050" i="5" s="1"/>
  <c r="R2050" i="5"/>
  <c r="J2050" i="5"/>
  <c r="I2050" i="5"/>
  <c r="H2050" i="5"/>
  <c r="F2050" i="5"/>
  <c r="E2100" i="5"/>
  <c r="X2100" i="5" s="1"/>
  <c r="H2100" i="5"/>
  <c r="R2100" i="5"/>
  <c r="F2100" i="5"/>
  <c r="J2100" i="5"/>
  <c r="I2100" i="5"/>
  <c r="E2122" i="5"/>
  <c r="X2122" i="5" s="1"/>
  <c r="F2122" i="5"/>
  <c r="I2122" i="5"/>
  <c r="R2122" i="5"/>
  <c r="J2122" i="5"/>
  <c r="H2122" i="5"/>
  <c r="F2130" i="5"/>
  <c r="H2130" i="5"/>
  <c r="I2130" i="5"/>
  <c r="J2130" i="5"/>
  <c r="R2130" i="5"/>
  <c r="G2130" i="5"/>
  <c r="E2130" i="5"/>
  <c r="F2181" i="5"/>
  <c r="E2181" i="5"/>
  <c r="X2181" i="5" s="1"/>
  <c r="H2181" i="5"/>
  <c r="R2181" i="5"/>
  <c r="J2181" i="5"/>
  <c r="I2181" i="5"/>
  <c r="E2075" i="5"/>
  <c r="X2075" i="5" s="1"/>
  <c r="F2075" i="5"/>
  <c r="I2075" i="5"/>
  <c r="R2075" i="5"/>
  <c r="J2075" i="5"/>
  <c r="H2075" i="5"/>
  <c r="G2090" i="5"/>
  <c r="R2090" i="5"/>
  <c r="F2090" i="5"/>
  <c r="E2090" i="5"/>
  <c r="J2090" i="5"/>
  <c r="H2090" i="5"/>
  <c r="I2090" i="5"/>
  <c r="E1877" i="5"/>
  <c r="X1877" i="5" s="1"/>
  <c r="I1877" i="5"/>
  <c r="R1877" i="5"/>
  <c r="F1877" i="5"/>
  <c r="J1877" i="5"/>
  <c r="H1877" i="5"/>
  <c r="E2223" i="5"/>
  <c r="X2223" i="5" s="1"/>
  <c r="J2223" i="5"/>
  <c r="R2223" i="5"/>
  <c r="I2223" i="5"/>
  <c r="H2223" i="5"/>
  <c r="F2223" i="5"/>
  <c r="E2229" i="5"/>
  <c r="X2229" i="5" s="1"/>
  <c r="I2229" i="5"/>
  <c r="H2229" i="5"/>
  <c r="F2229" i="5"/>
  <c r="R2229" i="5"/>
  <c r="J2229" i="5"/>
  <c r="E2044" i="5"/>
  <c r="X2044" i="5" s="1"/>
  <c r="I2044" i="5"/>
  <c r="F2044" i="5"/>
  <c r="H2044" i="5"/>
  <c r="J2044" i="5"/>
  <c r="R2044" i="5"/>
  <c r="E2194" i="5"/>
  <c r="X2194" i="5" s="1"/>
  <c r="J2194" i="5"/>
  <c r="H2194" i="5"/>
  <c r="F2194" i="5"/>
  <c r="R2194" i="5"/>
  <c r="I2194" i="5"/>
  <c r="E2138" i="5"/>
  <c r="X2138" i="5" s="1"/>
  <c r="H2138" i="5"/>
  <c r="I2138" i="5"/>
  <c r="F2138" i="5"/>
  <c r="R2138" i="5"/>
  <c r="J2138" i="5"/>
  <c r="E1983" i="5"/>
  <c r="X1983" i="5" s="1"/>
  <c r="H1983" i="5"/>
  <c r="J1983" i="5"/>
  <c r="F1983" i="5"/>
  <c r="I1983" i="5"/>
  <c r="R1983" i="5"/>
  <c r="F2154" i="5"/>
  <c r="H2154" i="5"/>
  <c r="R2154" i="5"/>
  <c r="J2154" i="5"/>
  <c r="I2154" i="5"/>
  <c r="E2154" i="5"/>
  <c r="G2154" i="5"/>
  <c r="E2205" i="5"/>
  <c r="X2205" i="5" s="1"/>
  <c r="I2205" i="5"/>
  <c r="J2205" i="5"/>
  <c r="H2205" i="5"/>
  <c r="R2205" i="5"/>
  <c r="F2205" i="5"/>
  <c r="E2226" i="5"/>
  <c r="X2226" i="5" s="1"/>
  <c r="I2226" i="5"/>
  <c r="H2226" i="5"/>
  <c r="F2226" i="5"/>
  <c r="R2226" i="5"/>
  <c r="J2226" i="5"/>
  <c r="E2227" i="5"/>
  <c r="X2227" i="5" s="1"/>
  <c r="F2227" i="5"/>
  <c r="J2227" i="5"/>
  <c r="H2227" i="5"/>
  <c r="R2227" i="5"/>
  <c r="I2227" i="5"/>
  <c r="E2157" i="5"/>
  <c r="X2157" i="5" s="1"/>
  <c r="I2157" i="5"/>
  <c r="J2157" i="5"/>
  <c r="H2157" i="5"/>
  <c r="F2157" i="5"/>
  <c r="R2157" i="5"/>
  <c r="E2160" i="5"/>
  <c r="X2160" i="5" s="1"/>
  <c r="I2160" i="5"/>
  <c r="F2160" i="5"/>
  <c r="J2160" i="5"/>
  <c r="R2160" i="5"/>
  <c r="H2160" i="5"/>
  <c r="E2037" i="5"/>
  <c r="X2037" i="5" s="1"/>
  <c r="F2037" i="5"/>
  <c r="R2037" i="5"/>
  <c r="H2037" i="5"/>
  <c r="J2037" i="5"/>
  <c r="I2037" i="5"/>
  <c r="E2186" i="5"/>
  <c r="X2186" i="5" s="1"/>
  <c r="F2186" i="5"/>
  <c r="J2186" i="5"/>
  <c r="R2186" i="5"/>
  <c r="H2186" i="5"/>
  <c r="I2186" i="5"/>
  <c r="E2131" i="5"/>
  <c r="X2131" i="5" s="1"/>
  <c r="R2131" i="5"/>
  <c r="J2131" i="5"/>
  <c r="I2131" i="5"/>
  <c r="F2131" i="5"/>
  <c r="H2131" i="5"/>
  <c r="R2199" i="5"/>
  <c r="E2199" i="5"/>
  <c r="X2199" i="5" s="1"/>
  <c r="J2199" i="5"/>
  <c r="F2199" i="5"/>
  <c r="H2199" i="5"/>
  <c r="I2199" i="5"/>
  <c r="E2218" i="5"/>
  <c r="X2218" i="5" s="1"/>
  <c r="I2218" i="5"/>
  <c r="H2218" i="5"/>
  <c r="F2218" i="5"/>
  <c r="R2218" i="5"/>
  <c r="J2218" i="5"/>
  <c r="E1895" i="5"/>
  <c r="X1895" i="5" s="1"/>
  <c r="I1895" i="5"/>
  <c r="F1895" i="5"/>
  <c r="H1895" i="5"/>
  <c r="J1895" i="5"/>
  <c r="R1895" i="5"/>
  <c r="G2042" i="5"/>
  <c r="F2042" i="5"/>
  <c r="I2042" i="5"/>
  <c r="H2042" i="5"/>
  <c r="J2042" i="5"/>
  <c r="R2042" i="5"/>
  <c r="E2042" i="5"/>
  <c r="E2221" i="5"/>
  <c r="X2221" i="5" s="1"/>
  <c r="H2221" i="5"/>
  <c r="F2221" i="5"/>
  <c r="R2221" i="5"/>
  <c r="J2221" i="5"/>
  <c r="I2221" i="5"/>
  <c r="J2193" i="5"/>
  <c r="E2193" i="5"/>
  <c r="X2193" i="5" s="1"/>
  <c r="F2193" i="5"/>
  <c r="H2193" i="5"/>
  <c r="R2193" i="5"/>
  <c r="I2193" i="5"/>
  <c r="E2195" i="5"/>
  <c r="X2195" i="5" s="1"/>
  <c r="R2195" i="5"/>
  <c r="I2195" i="5"/>
  <c r="F2195" i="5"/>
  <c r="H2195" i="5"/>
  <c r="J2195" i="5"/>
  <c r="E2216" i="5"/>
  <c r="X2216" i="5" s="1"/>
  <c r="H2216" i="5"/>
  <c r="F2216" i="5"/>
  <c r="J2216" i="5"/>
  <c r="I2216" i="5"/>
  <c r="R2216" i="5"/>
  <c r="E2012" i="5"/>
  <c r="X2012" i="5" s="1"/>
  <c r="I2012" i="5"/>
  <c r="F2012" i="5"/>
  <c r="H2012" i="5"/>
  <c r="J2012" i="5"/>
  <c r="R2012" i="5"/>
  <c r="E2023" i="5"/>
  <c r="X2023" i="5" s="1"/>
  <c r="J2023" i="5"/>
  <c r="R2023" i="5"/>
  <c r="I2023" i="5"/>
  <c r="H2023" i="5"/>
  <c r="F2023" i="5"/>
  <c r="E2041" i="5"/>
  <c r="X2041" i="5" s="1"/>
  <c r="R2041" i="5"/>
  <c r="J2041" i="5"/>
  <c r="I2041" i="5"/>
  <c r="H2041" i="5"/>
  <c r="F2041" i="5"/>
  <c r="R2106" i="5"/>
  <c r="I2106" i="5"/>
  <c r="J2106" i="5"/>
  <c r="H2106" i="5"/>
  <c r="F2106" i="5"/>
  <c r="G2106" i="5"/>
  <c r="E2106" i="5"/>
  <c r="E2028" i="5"/>
  <c r="X2028" i="5" s="1"/>
  <c r="H2028" i="5"/>
  <c r="I2028" i="5"/>
  <c r="F2028" i="5"/>
  <c r="J2028" i="5"/>
  <c r="R2028" i="5"/>
  <c r="E2178" i="5"/>
  <c r="X2178" i="5" s="1"/>
  <c r="J2178" i="5"/>
  <c r="R2178" i="5"/>
  <c r="I2178" i="5"/>
  <c r="H2178" i="5"/>
  <c r="F2178" i="5"/>
  <c r="E2179" i="5"/>
  <c r="X2179" i="5" s="1"/>
  <c r="I2179" i="5"/>
  <c r="F2179" i="5"/>
  <c r="H2179" i="5"/>
  <c r="R2179" i="5"/>
  <c r="J2179" i="5"/>
  <c r="E2045" i="5"/>
  <c r="X2045" i="5" s="1"/>
  <c r="H2045" i="5"/>
  <c r="F2045" i="5"/>
  <c r="R2045" i="5"/>
  <c r="J2045" i="5"/>
  <c r="I2045" i="5"/>
  <c r="E1981" i="5"/>
  <c r="X1981" i="5" s="1"/>
  <c r="J1981" i="5"/>
  <c r="I1981" i="5"/>
  <c r="R1981" i="5"/>
  <c r="H1981" i="5"/>
  <c r="F1981" i="5"/>
  <c r="E2191" i="5"/>
  <c r="X2191" i="5" s="1"/>
  <c r="J2191" i="5"/>
  <c r="I2191" i="5"/>
  <c r="R2191" i="5"/>
  <c r="F2191" i="5"/>
  <c r="H2191" i="5"/>
  <c r="R2010" i="5"/>
  <c r="H2010" i="5"/>
  <c r="J2010" i="5"/>
  <c r="I2010" i="5"/>
  <c r="F2010" i="5"/>
  <c r="E2010" i="5"/>
  <c r="X2010" i="5" s="1"/>
  <c r="E2219" i="5"/>
  <c r="X2219" i="5" s="1"/>
  <c r="F2219" i="5"/>
  <c r="I2219" i="5"/>
  <c r="J2219" i="5"/>
  <c r="H2219" i="5"/>
  <c r="R2219" i="5"/>
  <c r="E2099" i="5"/>
  <c r="X2099" i="5" s="1"/>
  <c r="H2099" i="5"/>
  <c r="F2099" i="5"/>
  <c r="J2099" i="5"/>
  <c r="R2099" i="5"/>
  <c r="I2099" i="5"/>
  <c r="E1957" i="5"/>
  <c r="X1957" i="5" s="1"/>
  <c r="R1957" i="5"/>
  <c r="J1957" i="5"/>
  <c r="I1957" i="5"/>
  <c r="H1957" i="5"/>
  <c r="F1957" i="5"/>
  <c r="E2262" i="5"/>
  <c r="F2262" i="5"/>
  <c r="H2262" i="5"/>
  <c r="I2262" i="5"/>
  <c r="J2262" i="5"/>
  <c r="R2262" i="5"/>
  <c r="G2262" i="5"/>
  <c r="E2008" i="5"/>
  <c r="G2008" i="5"/>
  <c r="J2008" i="5"/>
  <c r="H2008" i="5"/>
  <c r="I2008" i="5"/>
  <c r="F2008" i="5"/>
  <c r="R2008" i="5"/>
  <c r="E1990" i="5"/>
  <c r="X1990" i="5" s="1"/>
  <c r="J1990" i="5"/>
  <c r="H1990" i="5"/>
  <c r="F1990" i="5"/>
  <c r="I1990" i="5"/>
  <c r="R1990" i="5"/>
  <c r="E1828" i="5"/>
  <c r="F1828" i="5"/>
  <c r="R1828" i="5"/>
  <c r="H1828" i="5"/>
  <c r="I1828" i="5"/>
  <c r="J1828" i="5"/>
  <c r="E2000" i="5"/>
  <c r="G2000" i="5"/>
  <c r="H2000" i="5"/>
  <c r="J2000" i="5"/>
  <c r="F2000" i="5"/>
  <c r="R2000" i="5"/>
  <c r="I2000" i="5"/>
  <c r="E1905" i="5"/>
  <c r="H1905" i="5"/>
  <c r="I1905" i="5"/>
  <c r="F1905" i="5"/>
  <c r="R1905" i="5"/>
  <c r="J1905" i="5"/>
  <c r="E1831" i="5"/>
  <c r="G1831" i="5"/>
  <c r="R1831" i="5"/>
  <c r="I1831" i="5"/>
  <c r="H1831" i="5"/>
  <c r="J1831" i="5"/>
  <c r="F1831" i="5"/>
  <c r="E1971" i="5"/>
  <c r="R1971" i="5"/>
  <c r="F1971" i="5"/>
  <c r="H1971" i="5"/>
  <c r="I1971" i="5"/>
  <c r="J1971" i="5"/>
  <c r="E2257" i="5"/>
  <c r="F2257" i="5"/>
  <c r="G2257" i="5"/>
  <c r="R2257" i="5"/>
  <c r="H2257" i="5"/>
  <c r="J2257" i="5"/>
  <c r="I2257" i="5"/>
  <c r="E1845" i="5"/>
  <c r="I1845" i="5"/>
  <c r="G1845" i="5"/>
  <c r="R1845" i="5"/>
  <c r="H1845" i="5"/>
  <c r="F1845" i="5"/>
  <c r="J1845" i="5"/>
  <c r="E1940" i="5"/>
  <c r="F1940" i="5"/>
  <c r="R1940" i="5"/>
  <c r="J1940" i="5"/>
  <c r="I1940" i="5"/>
  <c r="H1940" i="5"/>
  <c r="E1966" i="5"/>
  <c r="I1966" i="5"/>
  <c r="F1966" i="5"/>
  <c r="J1966" i="5"/>
  <c r="H1966" i="5"/>
  <c r="R1966" i="5"/>
  <c r="E1932" i="5"/>
  <c r="J1932" i="5"/>
  <c r="I1932" i="5"/>
  <c r="H1932" i="5"/>
  <c r="R1932" i="5"/>
  <c r="F1932" i="5"/>
  <c r="E1881" i="5"/>
  <c r="J1881" i="5"/>
  <c r="I1881" i="5"/>
  <c r="H1881" i="5"/>
  <c r="R1881" i="5"/>
  <c r="F1881" i="5"/>
  <c r="E1853" i="5"/>
  <c r="G1853" i="5"/>
  <c r="I1853" i="5"/>
  <c r="F1853" i="5"/>
  <c r="H1853" i="5"/>
  <c r="J1853" i="5"/>
  <c r="R1853" i="5"/>
  <c r="E1917" i="5"/>
  <c r="G1917" i="5"/>
  <c r="H1917" i="5"/>
  <c r="I1917" i="5"/>
  <c r="J1917" i="5"/>
  <c r="F1917" i="5"/>
  <c r="R1917" i="5"/>
  <c r="E2176" i="5"/>
  <c r="G2176" i="5"/>
  <c r="I2176" i="5"/>
  <c r="F2176" i="5"/>
  <c r="J2176" i="5"/>
  <c r="R2176" i="5"/>
  <c r="H2176" i="5"/>
  <c r="E1834" i="5"/>
  <c r="J1834" i="5"/>
  <c r="H1834" i="5"/>
  <c r="R1834" i="5"/>
  <c r="F1834" i="5"/>
  <c r="I1834" i="5"/>
  <c r="E2069" i="5"/>
  <c r="G2069" i="5"/>
  <c r="F2069" i="5"/>
  <c r="J2069" i="5"/>
  <c r="I2069" i="5"/>
  <c r="H2069" i="5"/>
  <c r="R2069" i="5"/>
  <c r="E2060" i="5"/>
  <c r="R2060" i="5"/>
  <c r="G2060" i="5"/>
  <c r="J2060" i="5"/>
  <c r="H2060" i="5"/>
  <c r="F2060" i="5"/>
  <c r="I2060" i="5"/>
  <c r="E2115" i="5"/>
  <c r="G2115" i="5"/>
  <c r="J2115" i="5"/>
  <c r="H2115" i="5"/>
  <c r="F2115" i="5"/>
  <c r="R2115" i="5"/>
  <c r="I2115" i="5"/>
  <c r="E1984" i="5"/>
  <c r="G1984" i="5"/>
  <c r="R1984" i="5"/>
  <c r="H1984" i="5"/>
  <c r="F1984" i="5"/>
  <c r="J1984" i="5"/>
  <c r="I1984" i="5"/>
  <c r="E2081" i="5"/>
  <c r="G2081" i="5"/>
  <c r="R2081" i="5"/>
  <c r="I2081" i="5"/>
  <c r="F2081" i="5"/>
  <c r="J2081" i="5"/>
  <c r="H2081" i="5"/>
  <c r="E1848" i="5"/>
  <c r="G1848" i="5"/>
  <c r="J1848" i="5"/>
  <c r="H1848" i="5"/>
  <c r="F1848" i="5"/>
  <c r="R1848" i="5"/>
  <c r="I1848" i="5"/>
  <c r="E1999" i="5"/>
  <c r="G1999" i="5"/>
  <c r="I1999" i="5"/>
  <c r="R1999" i="5"/>
  <c r="F1999" i="5"/>
  <c r="J1999" i="5"/>
  <c r="H1999" i="5"/>
  <c r="E2052" i="5"/>
  <c r="G2052" i="5"/>
  <c r="J2052" i="5"/>
  <c r="F2052" i="5"/>
  <c r="R2052" i="5"/>
  <c r="I2052" i="5"/>
  <c r="H2052" i="5"/>
  <c r="E1972" i="5"/>
  <c r="R1972" i="5"/>
  <c r="J1972" i="5"/>
  <c r="H1972" i="5"/>
  <c r="F1972" i="5"/>
  <c r="I1972" i="5"/>
  <c r="E1995" i="5"/>
  <c r="X1995" i="5" s="1"/>
  <c r="I1995" i="5"/>
  <c r="J1995" i="5"/>
  <c r="R1995" i="5"/>
  <c r="F1995" i="5"/>
  <c r="H1995" i="5"/>
  <c r="E1991" i="5"/>
  <c r="G1991" i="5"/>
  <c r="I1991" i="5"/>
  <c r="J1991" i="5"/>
  <c r="R1991" i="5"/>
  <c r="H1991" i="5"/>
  <c r="F1991" i="5"/>
  <c r="E2117" i="5"/>
  <c r="F2117" i="5"/>
  <c r="G2117" i="5"/>
  <c r="J2117" i="5"/>
  <c r="H2117" i="5"/>
  <c r="R2117" i="5"/>
  <c r="I2117" i="5"/>
  <c r="E1887" i="5"/>
  <c r="G1887" i="5"/>
  <c r="H1887" i="5"/>
  <c r="J1887" i="5"/>
  <c r="I1887" i="5"/>
  <c r="R1887" i="5"/>
  <c r="F1887" i="5"/>
  <c r="E1951" i="5"/>
  <c r="G1951" i="5"/>
  <c r="F1951" i="5"/>
  <c r="I1951" i="5"/>
  <c r="H1951" i="5"/>
  <c r="R1951" i="5"/>
  <c r="J1951" i="5"/>
  <c r="E1870" i="5"/>
  <c r="J1870" i="5"/>
  <c r="R1870" i="5"/>
  <c r="I1870" i="5"/>
  <c r="F1870" i="5"/>
  <c r="H1870" i="5"/>
  <c r="E1836" i="5"/>
  <c r="F1836" i="5"/>
  <c r="H1836" i="5"/>
  <c r="I1836" i="5"/>
  <c r="R1836" i="5"/>
  <c r="J1836" i="5"/>
  <c r="E2298" i="5"/>
  <c r="H2298" i="5"/>
  <c r="F2298" i="5"/>
  <c r="J2298" i="5"/>
  <c r="G2298" i="5"/>
  <c r="R2298" i="5"/>
  <c r="I2298" i="5"/>
  <c r="E1837" i="5"/>
  <c r="G1837" i="5"/>
  <c r="F1837" i="5"/>
  <c r="H1837" i="5"/>
  <c r="I1837" i="5"/>
  <c r="J1837" i="5"/>
  <c r="R1837" i="5"/>
  <c r="E1901" i="5"/>
  <c r="G1901" i="5"/>
  <c r="J1901" i="5"/>
  <c r="F1901" i="5"/>
  <c r="H1901" i="5"/>
  <c r="I1901" i="5"/>
  <c r="R1901" i="5"/>
  <c r="E1965" i="5"/>
  <c r="G1965" i="5"/>
  <c r="R1965" i="5"/>
  <c r="F1965" i="5"/>
  <c r="J1965" i="5"/>
  <c r="H1965" i="5"/>
  <c r="I1965" i="5"/>
  <c r="E1866" i="5"/>
  <c r="H1866" i="5"/>
  <c r="J1866" i="5"/>
  <c r="I1866" i="5"/>
  <c r="R1866" i="5"/>
  <c r="F1866" i="5"/>
  <c r="G1905" i="5"/>
  <c r="E1967" i="5"/>
  <c r="G1967" i="5"/>
  <c r="R1967" i="5"/>
  <c r="I1967" i="5"/>
  <c r="H1967" i="5"/>
  <c r="F1967" i="5"/>
  <c r="J1967" i="5"/>
  <c r="E1884" i="5"/>
  <c r="X1884" i="5" s="1"/>
  <c r="R1884" i="5"/>
  <c r="J1884" i="5"/>
  <c r="I1884" i="5"/>
  <c r="H1884" i="5"/>
  <c r="F1884" i="5"/>
  <c r="E2049" i="5"/>
  <c r="G2049" i="5"/>
  <c r="I2049" i="5"/>
  <c r="R2049" i="5"/>
  <c r="J2049" i="5"/>
  <c r="H2049" i="5"/>
  <c r="F2049" i="5"/>
  <c r="E1833" i="5"/>
  <c r="I1833" i="5"/>
  <c r="J1833" i="5"/>
  <c r="F1833" i="5"/>
  <c r="H1833" i="5"/>
  <c r="R1833" i="5"/>
  <c r="E2094" i="5"/>
  <c r="I2094" i="5"/>
  <c r="H2094" i="5"/>
  <c r="R2094" i="5"/>
  <c r="J2094" i="5"/>
  <c r="F2094" i="5"/>
  <c r="G2094" i="5"/>
  <c r="E1910" i="5"/>
  <c r="X1910" i="5" s="1"/>
  <c r="J1910" i="5"/>
  <c r="R1910" i="5"/>
  <c r="I1910" i="5"/>
  <c r="H1910" i="5"/>
  <c r="F1910" i="5"/>
  <c r="G2263" i="5"/>
  <c r="E2263" i="5"/>
  <c r="F2263" i="5"/>
  <c r="J2263" i="5"/>
  <c r="H2263" i="5"/>
  <c r="R2263" i="5"/>
  <c r="I2263" i="5"/>
  <c r="E1899" i="5"/>
  <c r="H1899" i="5"/>
  <c r="F1899" i="5"/>
  <c r="J1899" i="5"/>
  <c r="I1899" i="5"/>
  <c r="R1899" i="5"/>
  <c r="E1953" i="5"/>
  <c r="F1953" i="5"/>
  <c r="R1953" i="5"/>
  <c r="I1953" i="5"/>
  <c r="J1953" i="5"/>
  <c r="H1953" i="5"/>
  <c r="E1871" i="5"/>
  <c r="G1871" i="5"/>
  <c r="I1871" i="5"/>
  <c r="H1871" i="5"/>
  <c r="R1871" i="5"/>
  <c r="F1871" i="5"/>
  <c r="J1871" i="5"/>
  <c r="E1935" i="5"/>
  <c r="G1935" i="5"/>
  <c r="I1935" i="5"/>
  <c r="H1935" i="5"/>
  <c r="R1935" i="5"/>
  <c r="J1935" i="5"/>
  <c r="F1935" i="5"/>
  <c r="E2236" i="5"/>
  <c r="J2236" i="5"/>
  <c r="I2236" i="5"/>
  <c r="R2236" i="5"/>
  <c r="F2236" i="5"/>
  <c r="H2236" i="5"/>
  <c r="G2236" i="5"/>
  <c r="G2259" i="5"/>
  <c r="E2259" i="5"/>
  <c r="R2259" i="5"/>
  <c r="I2259" i="5"/>
  <c r="H2259" i="5"/>
  <c r="J2259" i="5"/>
  <c r="F2259" i="5"/>
  <c r="E1955" i="5"/>
  <c r="I1955" i="5"/>
  <c r="H1955" i="5"/>
  <c r="R1955" i="5"/>
  <c r="J1955" i="5"/>
  <c r="F1955" i="5"/>
  <c r="E1906" i="5"/>
  <c r="F1906" i="5"/>
  <c r="R1906" i="5"/>
  <c r="H1906" i="5"/>
  <c r="I1906" i="5"/>
  <c r="J1906" i="5"/>
  <c r="E2079" i="5"/>
  <c r="G2079" i="5"/>
  <c r="I2079" i="5"/>
  <c r="F2079" i="5"/>
  <c r="H2079" i="5"/>
  <c r="J2079" i="5"/>
  <c r="R2079" i="5"/>
  <c r="E1840" i="5"/>
  <c r="R1840" i="5"/>
  <c r="J1840" i="5"/>
  <c r="G1840" i="5"/>
  <c r="H1840" i="5"/>
  <c r="I1840" i="5"/>
  <c r="F1840" i="5"/>
  <c r="E1894" i="5"/>
  <c r="X1894" i="5" s="1"/>
  <c r="R1894" i="5"/>
  <c r="H1894" i="5"/>
  <c r="F1894" i="5"/>
  <c r="I1894" i="5"/>
  <c r="J1894" i="5"/>
  <c r="E2059" i="5"/>
  <c r="G2059" i="5"/>
  <c r="J2059" i="5"/>
  <c r="I2059" i="5"/>
  <c r="F2059" i="5"/>
  <c r="R2059" i="5"/>
  <c r="H2059" i="5"/>
  <c r="E1924" i="5"/>
  <c r="H1924" i="5"/>
  <c r="R1924" i="5"/>
  <c r="J1924" i="5"/>
  <c r="I1924" i="5"/>
  <c r="F1924" i="5"/>
  <c r="G2255" i="5"/>
  <c r="E2255" i="5"/>
  <c r="J2255" i="5"/>
  <c r="I2255" i="5"/>
  <c r="R2255" i="5"/>
  <c r="H2255" i="5"/>
  <c r="F2255" i="5"/>
  <c r="E2001" i="5"/>
  <c r="X2001" i="5" s="1"/>
  <c r="R2001" i="5"/>
  <c r="I2001" i="5"/>
  <c r="F2001" i="5"/>
  <c r="H2001" i="5"/>
  <c r="J2001" i="5"/>
  <c r="E2245" i="5"/>
  <c r="G2245" i="5"/>
  <c r="F2245" i="5"/>
  <c r="R2245" i="5"/>
  <c r="I2245" i="5"/>
  <c r="H2245" i="5"/>
  <c r="J2245" i="5"/>
  <c r="E1847" i="5"/>
  <c r="G1847" i="5"/>
  <c r="J1847" i="5"/>
  <c r="R1847" i="5"/>
  <c r="I1847" i="5"/>
  <c r="F1847" i="5"/>
  <c r="H1847" i="5"/>
  <c r="E1911" i="5"/>
  <c r="G1911" i="5"/>
  <c r="R1911" i="5"/>
  <c r="J1911" i="5"/>
  <c r="I1911" i="5"/>
  <c r="F1911" i="5"/>
  <c r="H1911" i="5"/>
  <c r="E1975" i="5"/>
  <c r="G1975" i="5"/>
  <c r="J1975" i="5"/>
  <c r="H1975" i="5"/>
  <c r="R1975" i="5"/>
  <c r="F1975" i="5"/>
  <c r="I1975" i="5"/>
  <c r="E2251" i="5"/>
  <c r="G2251" i="5"/>
  <c r="R2251" i="5"/>
  <c r="H2251" i="5"/>
  <c r="I2251" i="5"/>
  <c r="J2251" i="5"/>
  <c r="F2251" i="5"/>
  <c r="E1826" i="5"/>
  <c r="H1826" i="5"/>
  <c r="F1826" i="5"/>
  <c r="I1826" i="5"/>
  <c r="R1826" i="5"/>
  <c r="J1826" i="5"/>
  <c r="E2127" i="5"/>
  <c r="G2127" i="5"/>
  <c r="J2127" i="5"/>
  <c r="I2127" i="5"/>
  <c r="F2127" i="5"/>
  <c r="R2127" i="5"/>
  <c r="H2127" i="5"/>
  <c r="E2061" i="5"/>
  <c r="G2061" i="5"/>
  <c r="H2061" i="5"/>
  <c r="J2061" i="5"/>
  <c r="R2061" i="5"/>
  <c r="I2061" i="5"/>
  <c r="F2061" i="5"/>
  <c r="E1829" i="5"/>
  <c r="I1829" i="5"/>
  <c r="F1829" i="5"/>
  <c r="H1829" i="5"/>
  <c r="J1829" i="5"/>
  <c r="R1829" i="5"/>
  <c r="G1829" i="5"/>
  <c r="E1893" i="5"/>
  <c r="I1893" i="5"/>
  <c r="G1893" i="5"/>
  <c r="H1893" i="5"/>
  <c r="F1893" i="5"/>
  <c r="J1893" i="5"/>
  <c r="R1893" i="5"/>
  <c r="E2232" i="5"/>
  <c r="G2232" i="5"/>
  <c r="R2232" i="5"/>
  <c r="J2232" i="5"/>
  <c r="F2232" i="5"/>
  <c r="H2232" i="5"/>
  <c r="I2232" i="5"/>
  <c r="E2043" i="5"/>
  <c r="G2043" i="5"/>
  <c r="R2043" i="5"/>
  <c r="H2043" i="5"/>
  <c r="I2043" i="5"/>
  <c r="F2043" i="5"/>
  <c r="J2043" i="5"/>
  <c r="E2183" i="5"/>
  <c r="G2183" i="5"/>
  <c r="F2183" i="5"/>
  <c r="H2183" i="5"/>
  <c r="R2183" i="5"/>
  <c r="I2183" i="5"/>
  <c r="J2183" i="5"/>
  <c r="E2073" i="5"/>
  <c r="G2073" i="5"/>
  <c r="I2073" i="5"/>
  <c r="R2073" i="5"/>
  <c r="J2073" i="5"/>
  <c r="H2073" i="5"/>
  <c r="F2073" i="5"/>
  <c r="G2269" i="5"/>
  <c r="E2269" i="5"/>
  <c r="R2269" i="5"/>
  <c r="H2269" i="5"/>
  <c r="F2269" i="5"/>
  <c r="J2269" i="5"/>
  <c r="I2269" i="5"/>
  <c r="G1870" i="5"/>
  <c r="E1920" i="5"/>
  <c r="G1920" i="5"/>
  <c r="H1920" i="5"/>
  <c r="I1920" i="5"/>
  <c r="J1920" i="5"/>
  <c r="F1920" i="5"/>
  <c r="R1920" i="5"/>
  <c r="E2211" i="5"/>
  <c r="I2211" i="5"/>
  <c r="G2211" i="5"/>
  <c r="F2211" i="5"/>
  <c r="H2211" i="5"/>
  <c r="J2211" i="5"/>
  <c r="R2211" i="5"/>
  <c r="E1987" i="5"/>
  <c r="J1987" i="5"/>
  <c r="I1987" i="5"/>
  <c r="F1987" i="5"/>
  <c r="R1987" i="5"/>
  <c r="H1987" i="5"/>
  <c r="E2170" i="5"/>
  <c r="G2170" i="5"/>
  <c r="F2170" i="5"/>
  <c r="I2170" i="5"/>
  <c r="H2170" i="5"/>
  <c r="R2170" i="5"/>
  <c r="J2170" i="5"/>
  <c r="E2047" i="5"/>
  <c r="R2047" i="5"/>
  <c r="G2047" i="5"/>
  <c r="F2047" i="5"/>
  <c r="H2047" i="5"/>
  <c r="I2047" i="5"/>
  <c r="J2047" i="5"/>
  <c r="E1977" i="5"/>
  <c r="R1977" i="5"/>
  <c r="F1977" i="5"/>
  <c r="I1977" i="5"/>
  <c r="H1977" i="5"/>
  <c r="J1977" i="5"/>
  <c r="E2169" i="5"/>
  <c r="G2169" i="5"/>
  <c r="R2169" i="5"/>
  <c r="H2169" i="5"/>
  <c r="F2169" i="5"/>
  <c r="I2169" i="5"/>
  <c r="J2169" i="5"/>
  <c r="E1926" i="5"/>
  <c r="J1926" i="5"/>
  <c r="H1926" i="5"/>
  <c r="R1926" i="5"/>
  <c r="I1926" i="5"/>
  <c r="F1926" i="5"/>
  <c r="E2091" i="5"/>
  <c r="G2091" i="5"/>
  <c r="H2091" i="5"/>
  <c r="R2091" i="5"/>
  <c r="J2091" i="5"/>
  <c r="I2091" i="5"/>
  <c r="F2091" i="5"/>
  <c r="E2261" i="5"/>
  <c r="G2261" i="5"/>
  <c r="I2261" i="5"/>
  <c r="R2261" i="5"/>
  <c r="F2261" i="5"/>
  <c r="J2261" i="5"/>
  <c r="H2261" i="5"/>
  <c r="E1927" i="5"/>
  <c r="G1927" i="5"/>
  <c r="R1927" i="5"/>
  <c r="H1927" i="5"/>
  <c r="F1927" i="5"/>
  <c r="J1927" i="5"/>
  <c r="I1927" i="5"/>
  <c r="E2006" i="5"/>
  <c r="F2006" i="5"/>
  <c r="H2006" i="5"/>
  <c r="I2006" i="5"/>
  <c r="R2006" i="5"/>
  <c r="J2006" i="5"/>
  <c r="G2006" i="5"/>
  <c r="E2083" i="5"/>
  <c r="G2083" i="5"/>
  <c r="F2083" i="5"/>
  <c r="R2083" i="5"/>
  <c r="I2083" i="5"/>
  <c r="J2083" i="5"/>
  <c r="H2083" i="5"/>
  <c r="E1856" i="5"/>
  <c r="G1856" i="5"/>
  <c r="F1856" i="5"/>
  <c r="R1856" i="5"/>
  <c r="J1856" i="5"/>
  <c r="I1856" i="5"/>
  <c r="H1856" i="5"/>
  <c r="E2235" i="5"/>
  <c r="F2235" i="5"/>
  <c r="G2235" i="5"/>
  <c r="J2235" i="5"/>
  <c r="H2235" i="5"/>
  <c r="R2235" i="5"/>
  <c r="I2235" i="5"/>
  <c r="E1907" i="5"/>
  <c r="I1907" i="5"/>
  <c r="H1907" i="5"/>
  <c r="R1907" i="5"/>
  <c r="J1907" i="5"/>
  <c r="F1907" i="5"/>
  <c r="G2056" i="5"/>
  <c r="E2056" i="5"/>
  <c r="I2056" i="5"/>
  <c r="F2056" i="5"/>
  <c r="R2056" i="5"/>
  <c r="J2056" i="5"/>
  <c r="H2056" i="5"/>
  <c r="E1922" i="5"/>
  <c r="I1922" i="5"/>
  <c r="H1922" i="5"/>
  <c r="J1922" i="5"/>
  <c r="R1922" i="5"/>
  <c r="F1922" i="5"/>
  <c r="E2258" i="5"/>
  <c r="G2258" i="5"/>
  <c r="J2258" i="5"/>
  <c r="F2258" i="5"/>
  <c r="H2258" i="5"/>
  <c r="R2258" i="5"/>
  <c r="I2258" i="5"/>
  <c r="E1941" i="5"/>
  <c r="I1941" i="5"/>
  <c r="G1941" i="5"/>
  <c r="R1941" i="5"/>
  <c r="J1941" i="5"/>
  <c r="F1941" i="5"/>
  <c r="H1941" i="5"/>
  <c r="E2248" i="5"/>
  <c r="G2248" i="5"/>
  <c r="F2248" i="5"/>
  <c r="I2248" i="5"/>
  <c r="H2248" i="5"/>
  <c r="J2248" i="5"/>
  <c r="R2248" i="5"/>
  <c r="R1876" i="5"/>
  <c r="E1876" i="5"/>
  <c r="F1876" i="5"/>
  <c r="J1876" i="5"/>
  <c r="I1876" i="5"/>
  <c r="H1876" i="5"/>
  <c r="E2048" i="5"/>
  <c r="G2048" i="5"/>
  <c r="R2048" i="5"/>
  <c r="J2048" i="5"/>
  <c r="H2048" i="5"/>
  <c r="I2048" i="5"/>
  <c r="F2048" i="5"/>
  <c r="E1914" i="5"/>
  <c r="F1914" i="5"/>
  <c r="I1914" i="5"/>
  <c r="H1914" i="5"/>
  <c r="J1914" i="5"/>
  <c r="R1914" i="5"/>
  <c r="E1902" i="5"/>
  <c r="I1902" i="5"/>
  <c r="J1902" i="5"/>
  <c r="R1902" i="5"/>
  <c r="F1902" i="5"/>
  <c r="H1902" i="5"/>
  <c r="E1868" i="5"/>
  <c r="F1868" i="5"/>
  <c r="H1868" i="5"/>
  <c r="J1868" i="5"/>
  <c r="R1868" i="5"/>
  <c r="I1868" i="5"/>
  <c r="E1891" i="5"/>
  <c r="X1891" i="5" s="1"/>
  <c r="I1891" i="5"/>
  <c r="J1891" i="5"/>
  <c r="R1891" i="5"/>
  <c r="H1891" i="5"/>
  <c r="F1891" i="5"/>
  <c r="G1906" i="5"/>
  <c r="E1947" i="5"/>
  <c r="J1947" i="5"/>
  <c r="I1947" i="5"/>
  <c r="F1947" i="5"/>
  <c r="H1947" i="5"/>
  <c r="R1947" i="5"/>
  <c r="E1950" i="5"/>
  <c r="F1950" i="5"/>
  <c r="H1950" i="5"/>
  <c r="J1950" i="5"/>
  <c r="R1950" i="5"/>
  <c r="I1950" i="5"/>
  <c r="E1852" i="5"/>
  <c r="X1852" i="5" s="1"/>
  <c r="J1852" i="5"/>
  <c r="I1852" i="5"/>
  <c r="R1852" i="5"/>
  <c r="H1852" i="5"/>
  <c r="F1852" i="5"/>
  <c r="E2210" i="5"/>
  <c r="G2210" i="5"/>
  <c r="H2210" i="5"/>
  <c r="J2210" i="5"/>
  <c r="I2210" i="5"/>
  <c r="R2210" i="5"/>
  <c r="F2210" i="5"/>
  <c r="E1865" i="5"/>
  <c r="F1865" i="5"/>
  <c r="J1865" i="5"/>
  <c r="I1865" i="5"/>
  <c r="R1865" i="5"/>
  <c r="H1865" i="5"/>
  <c r="E1908" i="5"/>
  <c r="R1908" i="5"/>
  <c r="F1908" i="5"/>
  <c r="I1908" i="5"/>
  <c r="H1908" i="5"/>
  <c r="J1908" i="5"/>
  <c r="E2247" i="5"/>
  <c r="G2247" i="5"/>
  <c r="J2247" i="5"/>
  <c r="H2247" i="5"/>
  <c r="R2247" i="5"/>
  <c r="F2247" i="5"/>
  <c r="I2247" i="5"/>
  <c r="E1931" i="5"/>
  <c r="H1931" i="5"/>
  <c r="F1931" i="5"/>
  <c r="R1931" i="5"/>
  <c r="I1931" i="5"/>
  <c r="J1931" i="5"/>
  <c r="E2080" i="5"/>
  <c r="G2080" i="5"/>
  <c r="R2080" i="5"/>
  <c r="J2080" i="5"/>
  <c r="I2080" i="5"/>
  <c r="H2080" i="5"/>
  <c r="F2080" i="5"/>
  <c r="E1857" i="5"/>
  <c r="I1857" i="5"/>
  <c r="F1857" i="5"/>
  <c r="R1857" i="5"/>
  <c r="J1857" i="5"/>
  <c r="H1857" i="5"/>
  <c r="E1944" i="5"/>
  <c r="G1944" i="5"/>
  <c r="I1944" i="5"/>
  <c r="R1944" i="5"/>
  <c r="J1944" i="5"/>
  <c r="F1944" i="5"/>
  <c r="H1944" i="5"/>
  <c r="E2002" i="5"/>
  <c r="R2002" i="5"/>
  <c r="F2002" i="5"/>
  <c r="J2002" i="5"/>
  <c r="I2002" i="5"/>
  <c r="H2002" i="5"/>
  <c r="E2234" i="5"/>
  <c r="G2234" i="5"/>
  <c r="J2234" i="5"/>
  <c r="F2234" i="5"/>
  <c r="R2234" i="5"/>
  <c r="H2234" i="5"/>
  <c r="I2234" i="5"/>
  <c r="E2297" i="5"/>
  <c r="G2297" i="5"/>
  <c r="J2297" i="5"/>
  <c r="F2297" i="5"/>
  <c r="I2297" i="5"/>
  <c r="H2297" i="5"/>
  <c r="R2297" i="5"/>
  <c r="F2233" i="5"/>
  <c r="G2233" i="5"/>
  <c r="I2233" i="5"/>
  <c r="E2233" i="5"/>
  <c r="H2233" i="5"/>
  <c r="R2233" i="5"/>
  <c r="J2233" i="5"/>
  <c r="E2238" i="5"/>
  <c r="H2238" i="5"/>
  <c r="R2238" i="5"/>
  <c r="J2238" i="5"/>
  <c r="I2238" i="5"/>
  <c r="F2238" i="5"/>
  <c r="G2238" i="5"/>
  <c r="G1926" i="5"/>
  <c r="E2271" i="5"/>
  <c r="G2271" i="5"/>
  <c r="J2271" i="5"/>
  <c r="H2271" i="5"/>
  <c r="R2271" i="5"/>
  <c r="F2271" i="5"/>
  <c r="I2271" i="5"/>
  <c r="E2207" i="5"/>
  <c r="G2207" i="5"/>
  <c r="I2207" i="5"/>
  <c r="H2207" i="5"/>
  <c r="J2207" i="5"/>
  <c r="F2207" i="5"/>
  <c r="R2207" i="5"/>
  <c r="E1979" i="5"/>
  <c r="F1979" i="5"/>
  <c r="H1979" i="5"/>
  <c r="I1979" i="5"/>
  <c r="R1979" i="5"/>
  <c r="J1979" i="5"/>
  <c r="E2103" i="5"/>
  <c r="G2103" i="5"/>
  <c r="I2103" i="5"/>
  <c r="R2103" i="5"/>
  <c r="J2103" i="5"/>
  <c r="F2103" i="5"/>
  <c r="H2103" i="5"/>
  <c r="G1936" i="5"/>
  <c r="F1936" i="5"/>
  <c r="E1936" i="5"/>
  <c r="I1936" i="5"/>
  <c r="R1936" i="5"/>
  <c r="H1936" i="5"/>
  <c r="J1936" i="5"/>
  <c r="E1841" i="5"/>
  <c r="H1841" i="5"/>
  <c r="I1841" i="5"/>
  <c r="J1841" i="5"/>
  <c r="R1841" i="5"/>
  <c r="F1841" i="5"/>
  <c r="E1982" i="5"/>
  <c r="X1982" i="5" s="1"/>
  <c r="J1982" i="5"/>
  <c r="H1982" i="5"/>
  <c r="F1982" i="5"/>
  <c r="R1982" i="5"/>
  <c r="I1982" i="5"/>
  <c r="E1843" i="5"/>
  <c r="R1843" i="5"/>
  <c r="J1843" i="5"/>
  <c r="F1843" i="5"/>
  <c r="I1843" i="5"/>
  <c r="H1843" i="5"/>
  <c r="E2031" i="5"/>
  <c r="R2031" i="5"/>
  <c r="G2031" i="5"/>
  <c r="J2031" i="5"/>
  <c r="F2031" i="5"/>
  <c r="I2031" i="5"/>
  <c r="H2031" i="5"/>
  <c r="E1961" i="5"/>
  <c r="R1961" i="5"/>
  <c r="I1961" i="5"/>
  <c r="H1961" i="5"/>
  <c r="J1961" i="5"/>
  <c r="F1961" i="5"/>
  <c r="E2084" i="5"/>
  <c r="G2084" i="5"/>
  <c r="R2084" i="5"/>
  <c r="H2084" i="5"/>
  <c r="I2084" i="5"/>
  <c r="F2084" i="5"/>
  <c r="J2084" i="5"/>
  <c r="E2158" i="5"/>
  <c r="J2158" i="5"/>
  <c r="I2158" i="5"/>
  <c r="F2158" i="5"/>
  <c r="R2158" i="5"/>
  <c r="H2158" i="5"/>
  <c r="G2158" i="5"/>
  <c r="E1846" i="5"/>
  <c r="F1846" i="5"/>
  <c r="R1846" i="5"/>
  <c r="H1846" i="5"/>
  <c r="I1846" i="5"/>
  <c r="J1846" i="5"/>
  <c r="E2011" i="5"/>
  <c r="R2011" i="5"/>
  <c r="G2011" i="5"/>
  <c r="F2011" i="5"/>
  <c r="H2011" i="5"/>
  <c r="I2011" i="5"/>
  <c r="J2011" i="5"/>
  <c r="E1835" i="5"/>
  <c r="I1835" i="5"/>
  <c r="H1835" i="5"/>
  <c r="R1835" i="5"/>
  <c r="J1835" i="5"/>
  <c r="F1835" i="5"/>
  <c r="J2151" i="5"/>
  <c r="G2151" i="5"/>
  <c r="I2151" i="5"/>
  <c r="E2151" i="5"/>
  <c r="F2151" i="5"/>
  <c r="H2151" i="5"/>
  <c r="R2151" i="5"/>
  <c r="E1889" i="5"/>
  <c r="I1889" i="5"/>
  <c r="R1889" i="5"/>
  <c r="J1889" i="5"/>
  <c r="H1889" i="5"/>
  <c r="F1889" i="5"/>
  <c r="E2189" i="5"/>
  <c r="G2189" i="5"/>
  <c r="F2189" i="5"/>
  <c r="H2189" i="5"/>
  <c r="R2189" i="5"/>
  <c r="I2189" i="5"/>
  <c r="J2189" i="5"/>
  <c r="E2085" i="5"/>
  <c r="G2085" i="5"/>
  <c r="F2085" i="5"/>
  <c r="I2085" i="5"/>
  <c r="H2085" i="5"/>
  <c r="R2085" i="5"/>
  <c r="J2085" i="5"/>
  <c r="E1864" i="5"/>
  <c r="G1864" i="5"/>
  <c r="F1864" i="5"/>
  <c r="I1864" i="5"/>
  <c r="R1864" i="5"/>
  <c r="J1864" i="5"/>
  <c r="H1864" i="5"/>
  <c r="E2076" i="5"/>
  <c r="G2076" i="5"/>
  <c r="R2076" i="5"/>
  <c r="I2076" i="5"/>
  <c r="J2076" i="5"/>
  <c r="H2076" i="5"/>
  <c r="F2076" i="5"/>
  <c r="E2003" i="5"/>
  <c r="G2003" i="5"/>
  <c r="H2003" i="5"/>
  <c r="J2003" i="5"/>
  <c r="I2003" i="5"/>
  <c r="F2003" i="5"/>
  <c r="R2003" i="5"/>
  <c r="E2161" i="5"/>
  <c r="G2161" i="5"/>
  <c r="J2161" i="5"/>
  <c r="R2161" i="5"/>
  <c r="I2161" i="5"/>
  <c r="H2161" i="5"/>
  <c r="F2161" i="5"/>
  <c r="E2250" i="5"/>
  <c r="G2250" i="5"/>
  <c r="H2250" i="5"/>
  <c r="R2250" i="5"/>
  <c r="F2250" i="5"/>
  <c r="I2250" i="5"/>
  <c r="J2250" i="5"/>
  <c r="G2249" i="5"/>
  <c r="H2249" i="5"/>
  <c r="F2249" i="5"/>
  <c r="E2249" i="5"/>
  <c r="J2249" i="5"/>
  <c r="R2249" i="5"/>
  <c r="I2249" i="5"/>
  <c r="E2013" i="5"/>
  <c r="G2013" i="5"/>
  <c r="R2013" i="5"/>
  <c r="H2013" i="5"/>
  <c r="F2013" i="5"/>
  <c r="J2013" i="5"/>
  <c r="I2013" i="5"/>
  <c r="E1830" i="5"/>
  <c r="I1830" i="5"/>
  <c r="F1830" i="5"/>
  <c r="J1830" i="5"/>
  <c r="H1830" i="5"/>
  <c r="R1830" i="5"/>
  <c r="E1860" i="5"/>
  <c r="R1860" i="5"/>
  <c r="F1860" i="5"/>
  <c r="J1860" i="5"/>
  <c r="H1860" i="5"/>
  <c r="I1860" i="5"/>
  <c r="E2153" i="5"/>
  <c r="G2153" i="5"/>
  <c r="I2153" i="5"/>
  <c r="R2153" i="5"/>
  <c r="J2153" i="5"/>
  <c r="H2153" i="5"/>
  <c r="F2153" i="5"/>
  <c r="E2025" i="5"/>
  <c r="G2025" i="5"/>
  <c r="I2025" i="5"/>
  <c r="R2025" i="5"/>
  <c r="J2025" i="5"/>
  <c r="F2025" i="5"/>
  <c r="H2025" i="5"/>
  <c r="E1962" i="5"/>
  <c r="I1962" i="5"/>
  <c r="F1962" i="5"/>
  <c r="R1962" i="5"/>
  <c r="J1962" i="5"/>
  <c r="H1962" i="5"/>
  <c r="G1950" i="5"/>
  <c r="E1939" i="5"/>
  <c r="J1939" i="5"/>
  <c r="F1939" i="5"/>
  <c r="H1939" i="5"/>
  <c r="R1939" i="5"/>
  <c r="I1939" i="5"/>
  <c r="E2053" i="5"/>
  <c r="G2053" i="5"/>
  <c r="F2053" i="5"/>
  <c r="J2053" i="5"/>
  <c r="H2053" i="5"/>
  <c r="I2053" i="5"/>
  <c r="R2053" i="5"/>
  <c r="E1855" i="5"/>
  <c r="G1855" i="5"/>
  <c r="R1855" i="5"/>
  <c r="I1855" i="5"/>
  <c r="J1855" i="5"/>
  <c r="H1855" i="5"/>
  <c r="F1855" i="5"/>
  <c r="E2065" i="5"/>
  <c r="G2065" i="5"/>
  <c r="J2065" i="5"/>
  <c r="I2065" i="5"/>
  <c r="F2065" i="5"/>
  <c r="R2065" i="5"/>
  <c r="H2065" i="5"/>
  <c r="E1923" i="5"/>
  <c r="X1923" i="5" s="1"/>
  <c r="H1923" i="5"/>
  <c r="J1923" i="5"/>
  <c r="I1923" i="5"/>
  <c r="R1923" i="5"/>
  <c r="F1923" i="5"/>
  <c r="G2072" i="5"/>
  <c r="E2072" i="5"/>
  <c r="F2072" i="5"/>
  <c r="R2072" i="5"/>
  <c r="I2072" i="5"/>
  <c r="H2072" i="5"/>
  <c r="J2072" i="5"/>
  <c r="E1960" i="5"/>
  <c r="G1960" i="5"/>
  <c r="I1960" i="5"/>
  <c r="F1960" i="5"/>
  <c r="H1960" i="5"/>
  <c r="R1960" i="5"/>
  <c r="J1960" i="5"/>
  <c r="E2166" i="5"/>
  <c r="H2166" i="5"/>
  <c r="F2166" i="5"/>
  <c r="J2166" i="5"/>
  <c r="R2166" i="5"/>
  <c r="I2166" i="5"/>
  <c r="G2166" i="5"/>
  <c r="E1862" i="5"/>
  <c r="J1862" i="5"/>
  <c r="R1862" i="5"/>
  <c r="I1862" i="5"/>
  <c r="F1862" i="5"/>
  <c r="H1862" i="5"/>
  <c r="E2256" i="5"/>
  <c r="G2256" i="5"/>
  <c r="H2256" i="5"/>
  <c r="R2256" i="5"/>
  <c r="J2256" i="5"/>
  <c r="I2256" i="5"/>
  <c r="F2256" i="5"/>
  <c r="E1956" i="5"/>
  <c r="F1956" i="5"/>
  <c r="R1956" i="5"/>
  <c r="J1956" i="5"/>
  <c r="I1956" i="5"/>
  <c r="H1956" i="5"/>
  <c r="E1994" i="5"/>
  <c r="R1994" i="5"/>
  <c r="F1994" i="5"/>
  <c r="H1994" i="5"/>
  <c r="I1994" i="5"/>
  <c r="J1994" i="5"/>
  <c r="E1858" i="5"/>
  <c r="J1858" i="5"/>
  <c r="H1858" i="5"/>
  <c r="R1858" i="5"/>
  <c r="I1858" i="5"/>
  <c r="F1858" i="5"/>
  <c r="E2093" i="5"/>
  <c r="G2093" i="5"/>
  <c r="J2093" i="5"/>
  <c r="R2093" i="5"/>
  <c r="F2093" i="5"/>
  <c r="I2093" i="5"/>
  <c r="H2093" i="5"/>
  <c r="E1896" i="5"/>
  <c r="G1896" i="5"/>
  <c r="R1896" i="5"/>
  <c r="H1896" i="5"/>
  <c r="J1896" i="5"/>
  <c r="F1896" i="5"/>
  <c r="I1896" i="5"/>
  <c r="E2278" i="5"/>
  <c r="R2278" i="5"/>
  <c r="F2278" i="5"/>
  <c r="I2278" i="5"/>
  <c r="J2278" i="5"/>
  <c r="H2278" i="5"/>
  <c r="G2278" i="5"/>
  <c r="E2206" i="5"/>
  <c r="H2206" i="5"/>
  <c r="F2206" i="5"/>
  <c r="I2206" i="5"/>
  <c r="R2206" i="5"/>
  <c r="J2206" i="5"/>
  <c r="G2206" i="5"/>
  <c r="E2139" i="5"/>
  <c r="G2139" i="5"/>
  <c r="R2139" i="5"/>
  <c r="I2139" i="5"/>
  <c r="J2139" i="5"/>
  <c r="H2139" i="5"/>
  <c r="F2139" i="5"/>
  <c r="E1850" i="5"/>
  <c r="I1850" i="5"/>
  <c r="F1850" i="5"/>
  <c r="R1850" i="5"/>
  <c r="J1850" i="5"/>
  <c r="H1850" i="5"/>
  <c r="E1825" i="5"/>
  <c r="H1825" i="5"/>
  <c r="R1825" i="5"/>
  <c r="F1825" i="5"/>
  <c r="J1825" i="5"/>
  <c r="I1825" i="5"/>
  <c r="E2253" i="5"/>
  <c r="G2253" i="5"/>
  <c r="F2253" i="5"/>
  <c r="R2253" i="5"/>
  <c r="H2253" i="5"/>
  <c r="I2253" i="5"/>
  <c r="J2253" i="5"/>
  <c r="E1838" i="5"/>
  <c r="X1838" i="5" s="1"/>
  <c r="F1838" i="5"/>
  <c r="I1838" i="5"/>
  <c r="J1838" i="5"/>
  <c r="H1838" i="5"/>
  <c r="R1838" i="5"/>
  <c r="E1842" i="5"/>
  <c r="H1842" i="5"/>
  <c r="J1842" i="5"/>
  <c r="F1842" i="5"/>
  <c r="R1842" i="5"/>
  <c r="I1842" i="5"/>
  <c r="E2143" i="5"/>
  <c r="G2143" i="5"/>
  <c r="J2143" i="5"/>
  <c r="I2143" i="5"/>
  <c r="F2143" i="5"/>
  <c r="R2143" i="5"/>
  <c r="H2143" i="5"/>
  <c r="E1885" i="5"/>
  <c r="G1885" i="5"/>
  <c r="R1885" i="5"/>
  <c r="J1885" i="5"/>
  <c r="F1885" i="5"/>
  <c r="I1885" i="5"/>
  <c r="H1885" i="5"/>
  <c r="E1949" i="5"/>
  <c r="G1949" i="5"/>
  <c r="H1949" i="5"/>
  <c r="F1949" i="5"/>
  <c r="J1949" i="5"/>
  <c r="R1949" i="5"/>
  <c r="I1949" i="5"/>
  <c r="G2068" i="5"/>
  <c r="E2068" i="5"/>
  <c r="H2068" i="5"/>
  <c r="F2068" i="5"/>
  <c r="I2068" i="5"/>
  <c r="R2068" i="5"/>
  <c r="J2068" i="5"/>
  <c r="E1937" i="5"/>
  <c r="H1937" i="5"/>
  <c r="F1937" i="5"/>
  <c r="I1937" i="5"/>
  <c r="R1937" i="5"/>
  <c r="J1937" i="5"/>
  <c r="E2133" i="5"/>
  <c r="F2133" i="5"/>
  <c r="R2133" i="5"/>
  <c r="H2133" i="5"/>
  <c r="I2133" i="5"/>
  <c r="J2133" i="5"/>
  <c r="G2133" i="5"/>
  <c r="E2005" i="5"/>
  <c r="G2005" i="5"/>
  <c r="H2005" i="5"/>
  <c r="J2005" i="5"/>
  <c r="I2005" i="5"/>
  <c r="F2005" i="5"/>
  <c r="R2005" i="5"/>
  <c r="E2051" i="5"/>
  <c r="G2051" i="5"/>
  <c r="F2051" i="5"/>
  <c r="J2051" i="5"/>
  <c r="I2051" i="5"/>
  <c r="R2051" i="5"/>
  <c r="H2051" i="5"/>
  <c r="E1980" i="5"/>
  <c r="J1980" i="5"/>
  <c r="F1980" i="5"/>
  <c r="R1980" i="5"/>
  <c r="I1980" i="5"/>
  <c r="H1980" i="5"/>
  <c r="G2145" i="5"/>
  <c r="E2145" i="5"/>
  <c r="H2145" i="5"/>
  <c r="F2145" i="5"/>
  <c r="I2145" i="5"/>
  <c r="R2145" i="5"/>
  <c r="J2145" i="5"/>
  <c r="E2017" i="5"/>
  <c r="G2017" i="5"/>
  <c r="H2017" i="5"/>
  <c r="J2017" i="5"/>
  <c r="I2017" i="5"/>
  <c r="R2017" i="5"/>
  <c r="F2017" i="5"/>
  <c r="E1954" i="5"/>
  <c r="I1954" i="5"/>
  <c r="J1954" i="5"/>
  <c r="F1954" i="5"/>
  <c r="R1954" i="5"/>
  <c r="H1954" i="5"/>
  <c r="E1993" i="5"/>
  <c r="R1993" i="5"/>
  <c r="F1993" i="5"/>
  <c r="H1993" i="5"/>
  <c r="J1993" i="5"/>
  <c r="I1993" i="5"/>
  <c r="F2241" i="5"/>
  <c r="E2241" i="5"/>
  <c r="G2241" i="5"/>
  <c r="I2241" i="5"/>
  <c r="H2241" i="5"/>
  <c r="R2241" i="5"/>
  <c r="J2241" i="5"/>
  <c r="E2108" i="5"/>
  <c r="R2108" i="5"/>
  <c r="G2108" i="5"/>
  <c r="F2108" i="5"/>
  <c r="I2108" i="5"/>
  <c r="J2108" i="5"/>
  <c r="H2108" i="5"/>
  <c r="E1844" i="5"/>
  <c r="R1844" i="5"/>
  <c r="I1844" i="5"/>
  <c r="J1844" i="5"/>
  <c r="H1844" i="5"/>
  <c r="F1844" i="5"/>
  <c r="E1867" i="5"/>
  <c r="R1867" i="5"/>
  <c r="H1867" i="5"/>
  <c r="F1867" i="5"/>
  <c r="J1867" i="5"/>
  <c r="I1867" i="5"/>
  <c r="E1946" i="5"/>
  <c r="H1946" i="5"/>
  <c r="I1946" i="5"/>
  <c r="F1946" i="5"/>
  <c r="J1946" i="5"/>
  <c r="R1946" i="5"/>
  <c r="E2055" i="5"/>
  <c r="G2055" i="5"/>
  <c r="R2055" i="5"/>
  <c r="I2055" i="5"/>
  <c r="H2055" i="5"/>
  <c r="J2055" i="5"/>
  <c r="F2055" i="5"/>
  <c r="E1985" i="5"/>
  <c r="X1985" i="5" s="1"/>
  <c r="F1985" i="5"/>
  <c r="H1985" i="5"/>
  <c r="J1985" i="5"/>
  <c r="I1985" i="5"/>
  <c r="R1985" i="5"/>
  <c r="G2173" i="5"/>
  <c r="E2173" i="5"/>
  <c r="J2173" i="5"/>
  <c r="I2173" i="5"/>
  <c r="H2173" i="5"/>
  <c r="R2173" i="5"/>
  <c r="F2173" i="5"/>
  <c r="E1919" i="5"/>
  <c r="G1919" i="5"/>
  <c r="F1919" i="5"/>
  <c r="I1919" i="5"/>
  <c r="H1919" i="5"/>
  <c r="R1919" i="5"/>
  <c r="J1919" i="5"/>
  <c r="E1998" i="5"/>
  <c r="I1998" i="5"/>
  <c r="F1998" i="5"/>
  <c r="J1998" i="5"/>
  <c r="R1998" i="5"/>
  <c r="H1998" i="5"/>
  <c r="E1964" i="5"/>
  <c r="I1964" i="5"/>
  <c r="H1964" i="5"/>
  <c r="F1964" i="5"/>
  <c r="R1964" i="5"/>
  <c r="J1964" i="5"/>
  <c r="E1938" i="5"/>
  <c r="R1938" i="5"/>
  <c r="J1938" i="5"/>
  <c r="H1938" i="5"/>
  <c r="F1938" i="5"/>
  <c r="I1938" i="5"/>
  <c r="E1913" i="5"/>
  <c r="J1913" i="5"/>
  <c r="I1913" i="5"/>
  <c r="R1913" i="5"/>
  <c r="H1913" i="5"/>
  <c r="F1913" i="5"/>
  <c r="E1869" i="5"/>
  <c r="G1869" i="5"/>
  <c r="I1869" i="5"/>
  <c r="F1869" i="5"/>
  <c r="R1869" i="5"/>
  <c r="H1869" i="5"/>
  <c r="J1869" i="5"/>
  <c r="E1933" i="5"/>
  <c r="G1933" i="5"/>
  <c r="J1933" i="5"/>
  <c r="I1933" i="5"/>
  <c r="F1933" i="5"/>
  <c r="R1933" i="5"/>
  <c r="H1933" i="5"/>
  <c r="E2222" i="5"/>
  <c r="I2222" i="5"/>
  <c r="H2222" i="5"/>
  <c r="J2222" i="5"/>
  <c r="F2222" i="5"/>
  <c r="R2222" i="5"/>
  <c r="G2222" i="5"/>
  <c r="E2172" i="5"/>
  <c r="J2172" i="5"/>
  <c r="H2172" i="5"/>
  <c r="F2172" i="5"/>
  <c r="I2172" i="5"/>
  <c r="R2172" i="5"/>
  <c r="G2172" i="5"/>
  <c r="G1862" i="5"/>
  <c r="E2057" i="5"/>
  <c r="G2057" i="5"/>
  <c r="F2057" i="5"/>
  <c r="J2057" i="5"/>
  <c r="I2057" i="5"/>
  <c r="H2057" i="5"/>
  <c r="R2057" i="5"/>
  <c r="E1915" i="5"/>
  <c r="F1915" i="5"/>
  <c r="I1915" i="5"/>
  <c r="H1915" i="5"/>
  <c r="J1915" i="5"/>
  <c r="R1915" i="5"/>
  <c r="F2064" i="5"/>
  <c r="E2064" i="5"/>
  <c r="R2064" i="5"/>
  <c r="G2064" i="5"/>
  <c r="H2064" i="5"/>
  <c r="I2064" i="5"/>
  <c r="J2064" i="5"/>
  <c r="G1994" i="5"/>
  <c r="G2092" i="5"/>
  <c r="E2092" i="5"/>
  <c r="R2092" i="5"/>
  <c r="F2092" i="5"/>
  <c r="I2092" i="5"/>
  <c r="J2092" i="5"/>
  <c r="H2092" i="5"/>
  <c r="E1918" i="5"/>
  <c r="J1918" i="5"/>
  <c r="F1918" i="5"/>
  <c r="R1918" i="5"/>
  <c r="I1918" i="5"/>
  <c r="H1918" i="5"/>
  <c r="E2113" i="5"/>
  <c r="G2113" i="5"/>
  <c r="H2113" i="5"/>
  <c r="F2113" i="5"/>
  <c r="R2113" i="5"/>
  <c r="J2113" i="5"/>
  <c r="I2113" i="5"/>
  <c r="E1976" i="5"/>
  <c r="G1976" i="5"/>
  <c r="I1976" i="5"/>
  <c r="F1976" i="5"/>
  <c r="H1976" i="5"/>
  <c r="R1976" i="5"/>
  <c r="J1976" i="5"/>
  <c r="E2295" i="5"/>
  <c r="G2295" i="5"/>
  <c r="R2295" i="5"/>
  <c r="I2295" i="5"/>
  <c r="H2295" i="5"/>
  <c r="F2295" i="5"/>
  <c r="J2295" i="5"/>
  <c r="E2231" i="5"/>
  <c r="G2231" i="5"/>
  <c r="I2231" i="5"/>
  <c r="J2231" i="5"/>
  <c r="R2231" i="5"/>
  <c r="H2231" i="5"/>
  <c r="F2231" i="5"/>
  <c r="G1825" i="5"/>
  <c r="E1839" i="5"/>
  <c r="G1839" i="5"/>
  <c r="I1839" i="5"/>
  <c r="H1839" i="5"/>
  <c r="R1839" i="5"/>
  <c r="J1839" i="5"/>
  <c r="F1839" i="5"/>
  <c r="E1903" i="5"/>
  <c r="G1903" i="5"/>
  <c r="H1903" i="5"/>
  <c r="J1903" i="5"/>
  <c r="I1903" i="5"/>
  <c r="R1903" i="5"/>
  <c r="F1903" i="5"/>
  <c r="E2116" i="5"/>
  <c r="G2116" i="5"/>
  <c r="F2116" i="5"/>
  <c r="I2116" i="5"/>
  <c r="R2116" i="5"/>
  <c r="H2116" i="5"/>
  <c r="J2116" i="5"/>
  <c r="E2291" i="5"/>
  <c r="G2291" i="5"/>
  <c r="R2291" i="5"/>
  <c r="F2291" i="5"/>
  <c r="I2291" i="5"/>
  <c r="J2291" i="5"/>
  <c r="H2291" i="5"/>
  <c r="E1827" i="5"/>
  <c r="I1827" i="5"/>
  <c r="J1827" i="5"/>
  <c r="R1827" i="5"/>
  <c r="H1827" i="5"/>
  <c r="F1827" i="5"/>
  <c r="E2015" i="5"/>
  <c r="G2015" i="5"/>
  <c r="R2015" i="5"/>
  <c r="J2015" i="5"/>
  <c r="F2015" i="5"/>
  <c r="I2015" i="5"/>
  <c r="H2015" i="5"/>
  <c r="E1945" i="5"/>
  <c r="J1945" i="5"/>
  <c r="H1945" i="5"/>
  <c r="I1945" i="5"/>
  <c r="R1945" i="5"/>
  <c r="F1945" i="5"/>
  <c r="E2141" i="5"/>
  <c r="G2141" i="5"/>
  <c r="I2141" i="5"/>
  <c r="H2141" i="5"/>
  <c r="R2141" i="5"/>
  <c r="J2141" i="5"/>
  <c r="F2141" i="5"/>
  <c r="E2123" i="5"/>
  <c r="G2123" i="5"/>
  <c r="H2123" i="5"/>
  <c r="F2123" i="5"/>
  <c r="J2123" i="5"/>
  <c r="R2123" i="5"/>
  <c r="I2123" i="5"/>
  <c r="E1883" i="5"/>
  <c r="I1883" i="5"/>
  <c r="R1883" i="5"/>
  <c r="F1883" i="5"/>
  <c r="J1883" i="5"/>
  <c r="H1883" i="5"/>
  <c r="E2277" i="5"/>
  <c r="G2277" i="5"/>
  <c r="H2277" i="5"/>
  <c r="I2277" i="5"/>
  <c r="J2277" i="5"/>
  <c r="F2277" i="5"/>
  <c r="R2277" i="5"/>
  <c r="E2213" i="5"/>
  <c r="G2213" i="5"/>
  <c r="F2213" i="5"/>
  <c r="R2213" i="5"/>
  <c r="I2213" i="5"/>
  <c r="H2213" i="5"/>
  <c r="J2213" i="5"/>
  <c r="E1879" i="5"/>
  <c r="G1879" i="5"/>
  <c r="I1879" i="5"/>
  <c r="J1879" i="5"/>
  <c r="R1879" i="5"/>
  <c r="H1879" i="5"/>
  <c r="F1879" i="5"/>
  <c r="E1943" i="5"/>
  <c r="G1943" i="5"/>
  <c r="R1943" i="5"/>
  <c r="F1943" i="5"/>
  <c r="I1943" i="5"/>
  <c r="J1943" i="5"/>
  <c r="H1943" i="5"/>
  <c r="E2270" i="5"/>
  <c r="R2270" i="5"/>
  <c r="J2270" i="5"/>
  <c r="I2270" i="5"/>
  <c r="F2270" i="5"/>
  <c r="H2270" i="5"/>
  <c r="G2270" i="5"/>
  <c r="E1886" i="5"/>
  <c r="X1886" i="5" s="1"/>
  <c r="J1886" i="5"/>
  <c r="I1886" i="5"/>
  <c r="R1886" i="5"/>
  <c r="F1886" i="5"/>
  <c r="H1886" i="5"/>
  <c r="E2283" i="5"/>
  <c r="G2283" i="5"/>
  <c r="F2283" i="5"/>
  <c r="R2283" i="5"/>
  <c r="I2283" i="5"/>
  <c r="J2283" i="5"/>
  <c r="H2283" i="5"/>
  <c r="E1997" i="5"/>
  <c r="F1997" i="5"/>
  <c r="G1997" i="5"/>
  <c r="J1997" i="5"/>
  <c r="H1997" i="5"/>
  <c r="R1997" i="5"/>
  <c r="I1997" i="5"/>
  <c r="E1861" i="5"/>
  <c r="G1861" i="5"/>
  <c r="I1861" i="5"/>
  <c r="F1861" i="5"/>
  <c r="J1861" i="5"/>
  <c r="R1861" i="5"/>
  <c r="H1861" i="5"/>
  <c r="E1925" i="5"/>
  <c r="F1925" i="5"/>
  <c r="G1925" i="5"/>
  <c r="H1925" i="5"/>
  <c r="R1925" i="5"/>
  <c r="J1925" i="5"/>
  <c r="I1925" i="5"/>
  <c r="E2174" i="5"/>
  <c r="J2174" i="5"/>
  <c r="F2174" i="5"/>
  <c r="I2174" i="5"/>
  <c r="R2174" i="5"/>
  <c r="H2174" i="5"/>
  <c r="G2174" i="5"/>
  <c r="E1942" i="5"/>
  <c r="H1942" i="5"/>
  <c r="J1942" i="5"/>
  <c r="F1942" i="5"/>
  <c r="I1942" i="5"/>
  <c r="R1942" i="5"/>
  <c r="E2107" i="5"/>
  <c r="G2107" i="5"/>
  <c r="F2107" i="5"/>
  <c r="H2107" i="5"/>
  <c r="J2107" i="5"/>
  <c r="R2107" i="5"/>
  <c r="I2107" i="5"/>
  <c r="E1952" i="5"/>
  <c r="G1952" i="5"/>
  <c r="H1952" i="5"/>
  <c r="F1952" i="5"/>
  <c r="I1952" i="5"/>
  <c r="J1952" i="5"/>
  <c r="R1952" i="5"/>
  <c r="E2137" i="5"/>
  <c r="G2137" i="5"/>
  <c r="R2137" i="5"/>
  <c r="H2137" i="5"/>
  <c r="F2137" i="5"/>
  <c r="I2137" i="5"/>
  <c r="J2137" i="5"/>
  <c r="E2009" i="5"/>
  <c r="G2009" i="5"/>
  <c r="I2009" i="5"/>
  <c r="J2009" i="5"/>
  <c r="H2009" i="5"/>
  <c r="F2009" i="5"/>
  <c r="R2009" i="5"/>
  <c r="G1946" i="5"/>
  <c r="E2237" i="5"/>
  <c r="G2237" i="5"/>
  <c r="H2237" i="5"/>
  <c r="R2237" i="5"/>
  <c r="I2237" i="5"/>
  <c r="F2237" i="5"/>
  <c r="J2237" i="5"/>
  <c r="E2022" i="5"/>
  <c r="F2022" i="5"/>
  <c r="J2022" i="5"/>
  <c r="I2022" i="5"/>
  <c r="H2022" i="5"/>
  <c r="R2022" i="5"/>
  <c r="G2022" i="5"/>
  <c r="G1998" i="5"/>
  <c r="E1859" i="5"/>
  <c r="I1859" i="5"/>
  <c r="H1859" i="5"/>
  <c r="F1859" i="5"/>
  <c r="R1859" i="5"/>
  <c r="J1859" i="5"/>
  <c r="G1938" i="5"/>
  <c r="E2266" i="5"/>
  <c r="G2266" i="5"/>
  <c r="R2266" i="5"/>
  <c r="F2266" i="5"/>
  <c r="J2266" i="5"/>
  <c r="I2266" i="5"/>
  <c r="H2266" i="5"/>
  <c r="E2111" i="5"/>
  <c r="G2111" i="5"/>
  <c r="F2111" i="5"/>
  <c r="I2111" i="5"/>
  <c r="H2111" i="5"/>
  <c r="R2111" i="5"/>
  <c r="J2111" i="5"/>
  <c r="E1968" i="5"/>
  <c r="G1968" i="5"/>
  <c r="R1968" i="5"/>
  <c r="J1968" i="5"/>
  <c r="H1968" i="5"/>
  <c r="F1968" i="5"/>
  <c r="I1968" i="5"/>
  <c r="E2109" i="5"/>
  <c r="G2109" i="5"/>
  <c r="H2109" i="5"/>
  <c r="F2109" i="5"/>
  <c r="R2109" i="5"/>
  <c r="I2109" i="5"/>
  <c r="J2109" i="5"/>
  <c r="E2276" i="5"/>
  <c r="R2276" i="5"/>
  <c r="F2276" i="5"/>
  <c r="J2276" i="5"/>
  <c r="I2276" i="5"/>
  <c r="H2276" i="5"/>
  <c r="G2276" i="5"/>
  <c r="E2070" i="5"/>
  <c r="R2070" i="5"/>
  <c r="J2070" i="5"/>
  <c r="F2070" i="5"/>
  <c r="I2070" i="5"/>
  <c r="H2070" i="5"/>
  <c r="G2070" i="5"/>
  <c r="E2014" i="5"/>
  <c r="I2014" i="5"/>
  <c r="F2014" i="5"/>
  <c r="H2014" i="5"/>
  <c r="R2014" i="5"/>
  <c r="J2014" i="5"/>
  <c r="G2014" i="5"/>
  <c r="J2155" i="5"/>
  <c r="E2155" i="5"/>
  <c r="G2155" i="5"/>
  <c r="F2155" i="5"/>
  <c r="H2155" i="5"/>
  <c r="R2155" i="5"/>
  <c r="I2155" i="5"/>
  <c r="E2027" i="5"/>
  <c r="R2027" i="5"/>
  <c r="G2027" i="5"/>
  <c r="J2027" i="5"/>
  <c r="I2027" i="5"/>
  <c r="H2027" i="5"/>
  <c r="F2027" i="5"/>
  <c r="E1892" i="5"/>
  <c r="I1892" i="5"/>
  <c r="J1892" i="5"/>
  <c r="R1892" i="5"/>
  <c r="F1892" i="5"/>
  <c r="H1892" i="5"/>
  <c r="E1930" i="5"/>
  <c r="I1930" i="5"/>
  <c r="R1930" i="5"/>
  <c r="J1930" i="5"/>
  <c r="H1930" i="5"/>
  <c r="F1930" i="5"/>
  <c r="G1928" i="5"/>
  <c r="E1928" i="5"/>
  <c r="H1928" i="5"/>
  <c r="J1928" i="5"/>
  <c r="R1928" i="5"/>
  <c r="F1928" i="5"/>
  <c r="I1928" i="5"/>
  <c r="E1959" i="5"/>
  <c r="G1959" i="5"/>
  <c r="F1959" i="5"/>
  <c r="I1959" i="5"/>
  <c r="H1959" i="5"/>
  <c r="R1959" i="5"/>
  <c r="J1959" i="5"/>
  <c r="G1918" i="5"/>
  <c r="E2019" i="5"/>
  <c r="G2019" i="5"/>
  <c r="J2019" i="5"/>
  <c r="R2019" i="5"/>
  <c r="H2019" i="5"/>
  <c r="I2019" i="5"/>
  <c r="F2019" i="5"/>
  <c r="E1948" i="5"/>
  <c r="F1948" i="5"/>
  <c r="R1948" i="5"/>
  <c r="J1948" i="5"/>
  <c r="I1948" i="5"/>
  <c r="H1948" i="5"/>
  <c r="E2203" i="5"/>
  <c r="G2203" i="5"/>
  <c r="R2203" i="5"/>
  <c r="I2203" i="5"/>
  <c r="J2203" i="5"/>
  <c r="F2203" i="5"/>
  <c r="H2203" i="5"/>
  <c r="E1897" i="5"/>
  <c r="I1897" i="5"/>
  <c r="H1897" i="5"/>
  <c r="F1897" i="5"/>
  <c r="R1897" i="5"/>
  <c r="J1897" i="5"/>
  <c r="E1973" i="5"/>
  <c r="G1973" i="5"/>
  <c r="F1973" i="5"/>
  <c r="H1973" i="5"/>
  <c r="R1973" i="5"/>
  <c r="J1973" i="5"/>
  <c r="I1973" i="5"/>
  <c r="E1974" i="5"/>
  <c r="I1974" i="5"/>
  <c r="H1974" i="5"/>
  <c r="R1974" i="5"/>
  <c r="F1974" i="5"/>
  <c r="J1974" i="5"/>
  <c r="E2004" i="5"/>
  <c r="F2004" i="5"/>
  <c r="R2004" i="5"/>
  <c r="I2004" i="5"/>
  <c r="J2004" i="5"/>
  <c r="H2004" i="5"/>
  <c r="R2112" i="5"/>
  <c r="E2112" i="5"/>
  <c r="G2112" i="5"/>
  <c r="I2112" i="5"/>
  <c r="J2112" i="5"/>
  <c r="H2112" i="5"/>
  <c r="F2112" i="5"/>
  <c r="E1872" i="5"/>
  <c r="G1872" i="5"/>
  <c r="I1872" i="5"/>
  <c r="R1872" i="5"/>
  <c r="H1872" i="5"/>
  <c r="J1872" i="5"/>
  <c r="F1872" i="5"/>
  <c r="E2296" i="5"/>
  <c r="R2296" i="5"/>
  <c r="F2296" i="5"/>
  <c r="J2296" i="5"/>
  <c r="I2296" i="5"/>
  <c r="H2296" i="5"/>
  <c r="G2296" i="5"/>
  <c r="E1996" i="5"/>
  <c r="F1996" i="5"/>
  <c r="R1996" i="5"/>
  <c r="J1996" i="5"/>
  <c r="I1996" i="5"/>
  <c r="H1996" i="5"/>
  <c r="E1912" i="5"/>
  <c r="G1912" i="5"/>
  <c r="F1912" i="5"/>
  <c r="H1912" i="5"/>
  <c r="J1912" i="5"/>
  <c r="R1912" i="5"/>
  <c r="I1912" i="5"/>
  <c r="G2281" i="5"/>
  <c r="E2281" i="5"/>
  <c r="R2281" i="5"/>
  <c r="I2281" i="5"/>
  <c r="H2281" i="5"/>
  <c r="F2281" i="5"/>
  <c r="J2281" i="5"/>
  <c r="E2150" i="5"/>
  <c r="J2150" i="5"/>
  <c r="R2150" i="5"/>
  <c r="H2150" i="5"/>
  <c r="I2150" i="5"/>
  <c r="F2150" i="5"/>
  <c r="G2150" i="5"/>
  <c r="E2032" i="5"/>
  <c r="G2032" i="5"/>
  <c r="I2032" i="5"/>
  <c r="H2032" i="5"/>
  <c r="F2032" i="5"/>
  <c r="R2032" i="5"/>
  <c r="J2032" i="5"/>
  <c r="E1898" i="5"/>
  <c r="X1898" i="5" s="1"/>
  <c r="I1898" i="5"/>
  <c r="H1898" i="5"/>
  <c r="J1898" i="5"/>
  <c r="F1898" i="5"/>
  <c r="R1898" i="5"/>
  <c r="E2007" i="5"/>
  <c r="G2007" i="5"/>
  <c r="R2007" i="5"/>
  <c r="F2007" i="5"/>
  <c r="I2007" i="5"/>
  <c r="H2007" i="5"/>
  <c r="J2007" i="5"/>
  <c r="E1873" i="5"/>
  <c r="F1873" i="5"/>
  <c r="I1873" i="5"/>
  <c r="J1873" i="5"/>
  <c r="R1873" i="5"/>
  <c r="H1873" i="5"/>
  <c r="G1942" i="5"/>
  <c r="E2264" i="5"/>
  <c r="R2264" i="5"/>
  <c r="G2264" i="5"/>
  <c r="F2264" i="5"/>
  <c r="I2264" i="5"/>
  <c r="J2264" i="5"/>
  <c r="H2264" i="5"/>
  <c r="E2200" i="5"/>
  <c r="G2200" i="5"/>
  <c r="H2200" i="5"/>
  <c r="R2200" i="5"/>
  <c r="F2200" i="5"/>
  <c r="I2200" i="5"/>
  <c r="J2200" i="5"/>
  <c r="E2268" i="5"/>
  <c r="R2268" i="5"/>
  <c r="I2268" i="5"/>
  <c r="J2268" i="5"/>
  <c r="F2268" i="5"/>
  <c r="H2268" i="5"/>
  <c r="G2268" i="5"/>
  <c r="E1934" i="5"/>
  <c r="J1934" i="5"/>
  <c r="F1934" i="5"/>
  <c r="R1934" i="5"/>
  <c r="I1934" i="5"/>
  <c r="H1934" i="5"/>
  <c r="E1900" i="5"/>
  <c r="H1900" i="5"/>
  <c r="R1900" i="5"/>
  <c r="J1900" i="5"/>
  <c r="I1900" i="5"/>
  <c r="F1900" i="5"/>
  <c r="E1874" i="5"/>
  <c r="H1874" i="5"/>
  <c r="R1874" i="5"/>
  <c r="F1874" i="5"/>
  <c r="J1874" i="5"/>
  <c r="I1874" i="5"/>
  <c r="E1849" i="5"/>
  <c r="F1849" i="5"/>
  <c r="R1849" i="5"/>
  <c r="J1849" i="5"/>
  <c r="I1849" i="5"/>
  <c r="H1849" i="5"/>
  <c r="E2265" i="5"/>
  <c r="G2265" i="5"/>
  <c r="H2265" i="5"/>
  <c r="I2265" i="5"/>
  <c r="F2265" i="5"/>
  <c r="J2265" i="5"/>
  <c r="R2265" i="5"/>
  <c r="E2134" i="5"/>
  <c r="J2134" i="5"/>
  <c r="I2134" i="5"/>
  <c r="H2134" i="5"/>
  <c r="R2134" i="5"/>
  <c r="F2134" i="5"/>
  <c r="G2134" i="5"/>
  <c r="E1989" i="5"/>
  <c r="G1989" i="5"/>
  <c r="F1989" i="5"/>
  <c r="J1989" i="5"/>
  <c r="R1989" i="5"/>
  <c r="H1989" i="5"/>
  <c r="I1989" i="5"/>
  <c r="E2288" i="5"/>
  <c r="F2288" i="5"/>
  <c r="R2288" i="5"/>
  <c r="J2288" i="5"/>
  <c r="I2288" i="5"/>
  <c r="H2288" i="5"/>
  <c r="G2288" i="5"/>
  <c r="G1828" i="5"/>
  <c r="G2239" i="5"/>
  <c r="E2239" i="5"/>
  <c r="J2239" i="5"/>
  <c r="R2239" i="5"/>
  <c r="I2239" i="5"/>
  <c r="H2239" i="5"/>
  <c r="F2239" i="5"/>
  <c r="E1851" i="5"/>
  <c r="F1851" i="5"/>
  <c r="J1851" i="5"/>
  <c r="R1851" i="5"/>
  <c r="H1851" i="5"/>
  <c r="I1851" i="5"/>
  <c r="E2039" i="5"/>
  <c r="G2039" i="5"/>
  <c r="R2039" i="5"/>
  <c r="I2039" i="5"/>
  <c r="H2039" i="5"/>
  <c r="F2039" i="5"/>
  <c r="J2039" i="5"/>
  <c r="E1969" i="5"/>
  <c r="X1969" i="5" s="1"/>
  <c r="I1969" i="5"/>
  <c r="R1969" i="5"/>
  <c r="F1969" i="5"/>
  <c r="H1969" i="5"/>
  <c r="J1969" i="5"/>
  <c r="E2101" i="5"/>
  <c r="G2101" i="5"/>
  <c r="R2101" i="5"/>
  <c r="I2101" i="5"/>
  <c r="H2101" i="5"/>
  <c r="F2101" i="5"/>
  <c r="J2101" i="5"/>
  <c r="E1854" i="5"/>
  <c r="H1854" i="5"/>
  <c r="F1854" i="5"/>
  <c r="J1854" i="5"/>
  <c r="I1854" i="5"/>
  <c r="R1854" i="5"/>
  <c r="G1971" i="5"/>
  <c r="E1986" i="5"/>
  <c r="X1986" i="5" s="1"/>
  <c r="H1986" i="5"/>
  <c r="I1986" i="5"/>
  <c r="F1986" i="5"/>
  <c r="J1986" i="5"/>
  <c r="R1986" i="5"/>
  <c r="E2095" i="5"/>
  <c r="G2095" i="5"/>
  <c r="I2095" i="5"/>
  <c r="J2095" i="5"/>
  <c r="H2095" i="5"/>
  <c r="F2095" i="5"/>
  <c r="R2095" i="5"/>
  <c r="E1904" i="5"/>
  <c r="G1904" i="5"/>
  <c r="J1904" i="5"/>
  <c r="F1904" i="5"/>
  <c r="R1904" i="5"/>
  <c r="I1904" i="5"/>
  <c r="H1904" i="5"/>
  <c r="E2020" i="5"/>
  <c r="G2020" i="5"/>
  <c r="I2020" i="5"/>
  <c r="R2020" i="5"/>
  <c r="J2020" i="5"/>
  <c r="H2020" i="5"/>
  <c r="F2020" i="5"/>
  <c r="G1940" i="5"/>
  <c r="E1963" i="5"/>
  <c r="I1963" i="5"/>
  <c r="R1963" i="5"/>
  <c r="J1963" i="5"/>
  <c r="F1963" i="5"/>
  <c r="H1963" i="5"/>
  <c r="E1978" i="5"/>
  <c r="I1978" i="5"/>
  <c r="R1978" i="5"/>
  <c r="J1978" i="5"/>
  <c r="F1978" i="5"/>
  <c r="H1978" i="5"/>
  <c r="E2087" i="5"/>
  <c r="G2087" i="5"/>
  <c r="I2087" i="5"/>
  <c r="J2087" i="5"/>
  <c r="H2087" i="5"/>
  <c r="F2087" i="5"/>
  <c r="R2087" i="5"/>
  <c r="E2149" i="5"/>
  <c r="H2149" i="5"/>
  <c r="G2149" i="5"/>
  <c r="R2149" i="5"/>
  <c r="F2149" i="5"/>
  <c r="J2149" i="5"/>
  <c r="I2149" i="5"/>
  <c r="E2021" i="5"/>
  <c r="G2021" i="5"/>
  <c r="J2021" i="5"/>
  <c r="I2021" i="5"/>
  <c r="F2021" i="5"/>
  <c r="R2021" i="5"/>
  <c r="H2021" i="5"/>
  <c r="E2067" i="5"/>
  <c r="G2067" i="5"/>
  <c r="J2067" i="5"/>
  <c r="I2067" i="5"/>
  <c r="H2067" i="5"/>
  <c r="R2067" i="5"/>
  <c r="F2067" i="5"/>
  <c r="G1932" i="5"/>
  <c r="E2097" i="5"/>
  <c r="G2097" i="5"/>
  <c r="J2097" i="5"/>
  <c r="I2097" i="5"/>
  <c r="F2097" i="5"/>
  <c r="R2097" i="5"/>
  <c r="H2097" i="5"/>
  <c r="E1970" i="5"/>
  <c r="J1970" i="5"/>
  <c r="H1970" i="5"/>
  <c r="I1970" i="5"/>
  <c r="F1970" i="5"/>
  <c r="R1970" i="5"/>
  <c r="E2282" i="5"/>
  <c r="H2282" i="5"/>
  <c r="G2282" i="5"/>
  <c r="R2282" i="5"/>
  <c r="J2282" i="5"/>
  <c r="F2282" i="5"/>
  <c r="I2282" i="5"/>
  <c r="G1881" i="5"/>
  <c r="E2246" i="5"/>
  <c r="J2246" i="5"/>
  <c r="I2246" i="5"/>
  <c r="H2246" i="5"/>
  <c r="F2246" i="5"/>
  <c r="R2246" i="5"/>
  <c r="G2246" i="5"/>
  <c r="E1958" i="5"/>
  <c r="J1958" i="5"/>
  <c r="I1958" i="5"/>
  <c r="R1958" i="5"/>
  <c r="H1958" i="5"/>
  <c r="F1958" i="5"/>
  <c r="E2272" i="5"/>
  <c r="G2272" i="5"/>
  <c r="F2272" i="5"/>
  <c r="H2272" i="5"/>
  <c r="R2272" i="5"/>
  <c r="J2272" i="5"/>
  <c r="I2272" i="5"/>
  <c r="E1988" i="5"/>
  <c r="X1988" i="5" s="1"/>
  <c r="F1988" i="5"/>
  <c r="H1988" i="5"/>
  <c r="J1988" i="5"/>
  <c r="R1988" i="5"/>
  <c r="I1988" i="5"/>
  <c r="E2089" i="5"/>
  <c r="G2089" i="5"/>
  <c r="H2089" i="5"/>
  <c r="F2089" i="5"/>
  <c r="J2089" i="5"/>
  <c r="R2089" i="5"/>
  <c r="I2089" i="5"/>
  <c r="E1880" i="5"/>
  <c r="G1880" i="5"/>
  <c r="R1880" i="5"/>
  <c r="F1880" i="5"/>
  <c r="J1880" i="5"/>
  <c r="I1880" i="5"/>
  <c r="H1880" i="5"/>
  <c r="G1834" i="5"/>
  <c r="E2135" i="5"/>
  <c r="G2135" i="5"/>
  <c r="F2135" i="5"/>
  <c r="H2135" i="5"/>
  <c r="I2135" i="5"/>
  <c r="R2135" i="5"/>
  <c r="J2135" i="5"/>
  <c r="E1916" i="5"/>
  <c r="J1916" i="5"/>
  <c r="R1916" i="5"/>
  <c r="H1916" i="5"/>
  <c r="I1916" i="5"/>
  <c r="F1916" i="5"/>
  <c r="E2187" i="5"/>
  <c r="G2187" i="5"/>
  <c r="F2187" i="5"/>
  <c r="I2187" i="5"/>
  <c r="H2187" i="5"/>
  <c r="J2187" i="5"/>
  <c r="R2187" i="5"/>
  <c r="E1875" i="5"/>
  <c r="F1875" i="5"/>
  <c r="I1875" i="5"/>
  <c r="H1875" i="5"/>
  <c r="J1875" i="5"/>
  <c r="R1875" i="5"/>
  <c r="E1890" i="5"/>
  <c r="F1890" i="5"/>
  <c r="I1890" i="5"/>
  <c r="R1890" i="5"/>
  <c r="J1890" i="5"/>
  <c r="H1890" i="5"/>
  <c r="E1929" i="5"/>
  <c r="F1929" i="5"/>
  <c r="I1929" i="5"/>
  <c r="J1929" i="5"/>
  <c r="H1929" i="5"/>
  <c r="R1929" i="5"/>
  <c r="E1878" i="5"/>
  <c r="J1878" i="5"/>
  <c r="F1878" i="5"/>
  <c r="I1878" i="5"/>
  <c r="R1878" i="5"/>
  <c r="H1878" i="5"/>
  <c r="E2144" i="5"/>
  <c r="G2144" i="5"/>
  <c r="H2144" i="5"/>
  <c r="R2144" i="5"/>
  <c r="J2144" i="5"/>
  <c r="F2144" i="5"/>
  <c r="I2144" i="5"/>
  <c r="E2016" i="5"/>
  <c r="G2016" i="5"/>
  <c r="F2016" i="5"/>
  <c r="R2016" i="5"/>
  <c r="I2016" i="5"/>
  <c r="H2016" i="5"/>
  <c r="J2016" i="5"/>
  <c r="E1882" i="5"/>
  <c r="R1882" i="5"/>
  <c r="J1882" i="5"/>
  <c r="H1882" i="5"/>
  <c r="F1882" i="5"/>
  <c r="I1882" i="5"/>
  <c r="E1921" i="5"/>
  <c r="I1921" i="5"/>
  <c r="R1921" i="5"/>
  <c r="J1921" i="5"/>
  <c r="F1921" i="5"/>
  <c r="H1921" i="5"/>
  <c r="H96" i="5"/>
  <c r="J160" i="5"/>
  <c r="J96" i="5"/>
  <c r="R160" i="5"/>
  <c r="F1698" i="5"/>
  <c r="F96" i="5"/>
  <c r="G160" i="5"/>
  <c r="G96" i="5"/>
  <c r="E160" i="5"/>
  <c r="E96" i="5"/>
  <c r="H160" i="5"/>
  <c r="H1723" i="5"/>
  <c r="I1824" i="5"/>
  <c r="H1824" i="5"/>
  <c r="E1824" i="5"/>
  <c r="R1824" i="5"/>
  <c r="J1824" i="5"/>
  <c r="F1824" i="5"/>
  <c r="G1723" i="5"/>
  <c r="I1723" i="5"/>
  <c r="J1723" i="5"/>
  <c r="F1723" i="5"/>
  <c r="F1823" i="5"/>
  <c r="R1823" i="5"/>
  <c r="E1823" i="5"/>
  <c r="I1823" i="5"/>
  <c r="H1823" i="5"/>
  <c r="J1823" i="5"/>
  <c r="G1823" i="5"/>
  <c r="H216" i="5"/>
  <c r="F293" i="5"/>
  <c r="E216" i="5"/>
  <c r="H293" i="5"/>
  <c r="I293" i="5"/>
  <c r="R293" i="5"/>
  <c r="E293" i="5"/>
  <c r="G293" i="5"/>
  <c r="G1538" i="5"/>
  <c r="J1538" i="5"/>
  <c r="I1538" i="5"/>
  <c r="R1538" i="5"/>
  <c r="F1538" i="5"/>
  <c r="H49" i="6"/>
  <c r="D49" i="6" s="1"/>
  <c r="F65" i="6"/>
  <c r="C2" i="6" s="1"/>
  <c r="H24" i="6"/>
  <c r="D26" i="6"/>
  <c r="C26" i="6"/>
  <c r="D41" i="6"/>
  <c r="C41" i="6"/>
  <c r="D46" i="6"/>
  <c r="C46" i="6"/>
  <c r="D51" i="6"/>
  <c r="C51" i="6"/>
  <c r="D31" i="6"/>
  <c r="C31" i="6"/>
  <c r="D36" i="6"/>
  <c r="C36" i="6"/>
  <c r="D34" i="6"/>
  <c r="C34" i="6"/>
  <c r="D19" i="6"/>
  <c r="C19" i="6"/>
  <c r="K65" i="6"/>
  <c r="H29" i="6"/>
  <c r="H44" i="6"/>
  <c r="D24" i="6"/>
  <c r="C24" i="6"/>
  <c r="F63" i="6"/>
  <c r="H63" i="6" s="1"/>
  <c r="H54" i="6"/>
  <c r="F62" i="6"/>
  <c r="H62" i="6" s="1"/>
  <c r="F59" i="6"/>
  <c r="H59" i="6" s="1"/>
  <c r="F55" i="6"/>
  <c r="F60" i="6"/>
  <c r="H60" i="6" s="1"/>
  <c r="F57" i="6"/>
  <c r="H57" i="6" s="1"/>
  <c r="F58" i="6"/>
  <c r="H58" i="6" s="1"/>
  <c r="G1768" i="5"/>
  <c r="E1768" i="5"/>
  <c r="J1768" i="5"/>
  <c r="H1768" i="5"/>
  <c r="R1768" i="5"/>
  <c r="E562" i="5"/>
  <c r="X562" i="5" s="1"/>
  <c r="H562" i="5"/>
  <c r="F562" i="5"/>
  <c r="I562" i="5"/>
  <c r="R562" i="5"/>
  <c r="J562" i="5"/>
  <c r="I1768" i="5"/>
  <c r="E470" i="5"/>
  <c r="X470" i="5" s="1"/>
  <c r="H470" i="5"/>
  <c r="R470" i="5"/>
  <c r="I470" i="5"/>
  <c r="J470" i="5"/>
  <c r="F470" i="5"/>
  <c r="E517" i="5"/>
  <c r="X517" i="5" s="1"/>
  <c r="H517" i="5"/>
  <c r="I517" i="5"/>
  <c r="J517" i="5"/>
  <c r="R517" i="5"/>
  <c r="F517" i="5"/>
  <c r="E561" i="5"/>
  <c r="X561" i="5" s="1"/>
  <c r="J561" i="5"/>
  <c r="I561" i="5"/>
  <c r="F561" i="5"/>
  <c r="H561" i="5"/>
  <c r="R561" i="5"/>
  <c r="E432" i="5"/>
  <c r="X432" i="5" s="1"/>
  <c r="H432" i="5"/>
  <c r="F432" i="5"/>
  <c r="I432" i="5"/>
  <c r="J432" i="5"/>
  <c r="R432" i="5"/>
  <c r="H1329" i="5"/>
  <c r="R1329" i="5"/>
  <c r="I1329" i="5"/>
  <c r="E1329" i="5"/>
  <c r="G1329" i="5"/>
  <c r="F1329" i="5"/>
  <c r="J1329" i="5"/>
  <c r="E449" i="5"/>
  <c r="X449" i="5" s="1"/>
  <c r="R449" i="5"/>
  <c r="H449" i="5"/>
  <c r="F449" i="5"/>
  <c r="J449" i="5"/>
  <c r="I449" i="5"/>
  <c r="I451" i="5"/>
  <c r="H451" i="5"/>
  <c r="J451" i="5"/>
  <c r="E451" i="5"/>
  <c r="X451" i="5" s="1"/>
  <c r="R451" i="5"/>
  <c r="F451" i="5"/>
  <c r="R448" i="5"/>
  <c r="J448" i="5"/>
  <c r="F448" i="5"/>
  <c r="I448" i="5"/>
  <c r="H448" i="5"/>
  <c r="E448" i="5"/>
  <c r="X448" i="5" s="1"/>
  <c r="H442" i="5"/>
  <c r="F442" i="5"/>
  <c r="R442" i="5"/>
  <c r="I442" i="5"/>
  <c r="J442" i="5"/>
  <c r="E442" i="5"/>
  <c r="X442" i="5" s="1"/>
  <c r="F414" i="5"/>
  <c r="I414" i="5"/>
  <c r="H414" i="5"/>
  <c r="E414" i="5"/>
  <c r="X414" i="5" s="1"/>
  <c r="J414" i="5"/>
  <c r="R414" i="5"/>
  <c r="E447" i="5"/>
  <c r="X447" i="5" s="1"/>
  <c r="F447" i="5"/>
  <c r="H447" i="5"/>
  <c r="R447" i="5"/>
  <c r="I447" i="5"/>
  <c r="J447" i="5"/>
  <c r="E430" i="5"/>
  <c r="X430" i="5" s="1"/>
  <c r="F430" i="5"/>
  <c r="H430" i="5"/>
  <c r="R430" i="5"/>
  <c r="I430" i="5"/>
  <c r="J430" i="5"/>
  <c r="E458" i="5"/>
  <c r="X458" i="5" s="1"/>
  <c r="F458" i="5"/>
  <c r="R458" i="5"/>
  <c r="J458" i="5"/>
  <c r="I458" i="5"/>
  <c r="H458" i="5"/>
  <c r="H527" i="5"/>
  <c r="R527" i="5"/>
  <c r="I527" i="5"/>
  <c r="E527" i="5"/>
  <c r="X527" i="5" s="1"/>
  <c r="J527" i="5"/>
  <c r="F527" i="5"/>
  <c r="E560" i="5"/>
  <c r="X560" i="5" s="1"/>
  <c r="H560" i="5"/>
  <c r="I560" i="5"/>
  <c r="R560" i="5"/>
  <c r="J560" i="5"/>
  <c r="F560" i="5"/>
  <c r="E567" i="5"/>
  <c r="X567" i="5" s="1"/>
  <c r="I567" i="5"/>
  <c r="J567" i="5"/>
  <c r="F567" i="5"/>
  <c r="R567" i="5"/>
  <c r="H567" i="5"/>
  <c r="E558" i="5"/>
  <c r="X558" i="5" s="1"/>
  <c r="R558" i="5"/>
  <c r="I558" i="5"/>
  <c r="H558" i="5"/>
  <c r="J558" i="5"/>
  <c r="F558" i="5"/>
  <c r="E330" i="5"/>
  <c r="X330" i="5" s="1"/>
  <c r="J330" i="5"/>
  <c r="F330" i="5"/>
  <c r="H330" i="5"/>
  <c r="R330" i="5"/>
  <c r="I330" i="5"/>
  <c r="E431" i="5"/>
  <c r="X431" i="5" s="1"/>
  <c r="F431" i="5"/>
  <c r="J431" i="5"/>
  <c r="I431" i="5"/>
  <c r="R431" i="5"/>
  <c r="H431" i="5"/>
  <c r="E547" i="5"/>
  <c r="X547" i="5" s="1"/>
  <c r="I547" i="5"/>
  <c r="J547" i="5"/>
  <c r="H547" i="5"/>
  <c r="F547" i="5"/>
  <c r="R547" i="5"/>
  <c r="F563" i="5"/>
  <c r="R563" i="5"/>
  <c r="E563" i="5"/>
  <c r="X563" i="5" s="1"/>
  <c r="J563" i="5"/>
  <c r="H563" i="5"/>
  <c r="I563" i="5"/>
  <c r="E462" i="5"/>
  <c r="X462" i="5" s="1"/>
  <c r="F462" i="5"/>
  <c r="R462" i="5"/>
  <c r="H462" i="5"/>
  <c r="I462" i="5"/>
  <c r="J462" i="5"/>
  <c r="E467" i="5"/>
  <c r="X467" i="5" s="1"/>
  <c r="F467" i="5"/>
  <c r="I467" i="5"/>
  <c r="H467" i="5"/>
  <c r="J467" i="5"/>
  <c r="R467" i="5"/>
  <c r="E424" i="5"/>
  <c r="X424" i="5" s="1"/>
  <c r="I424" i="5"/>
  <c r="F424" i="5"/>
  <c r="R424" i="5"/>
  <c r="J424" i="5"/>
  <c r="H424" i="5"/>
  <c r="E506" i="5"/>
  <c r="X506" i="5" s="1"/>
  <c r="R506" i="5"/>
  <c r="F506" i="5"/>
  <c r="J506" i="5"/>
  <c r="H506" i="5"/>
  <c r="I506" i="5"/>
  <c r="F459" i="5"/>
  <c r="E459" i="5"/>
  <c r="X459" i="5" s="1"/>
  <c r="R459" i="5"/>
  <c r="J459" i="5"/>
  <c r="H459" i="5"/>
  <c r="I459" i="5"/>
  <c r="E456" i="5"/>
  <c r="X456" i="5" s="1"/>
  <c r="I456" i="5"/>
  <c r="R456" i="5"/>
  <c r="H456" i="5"/>
  <c r="J456" i="5"/>
  <c r="F456" i="5"/>
  <c r="E444" i="5"/>
  <c r="X444" i="5" s="1"/>
  <c r="F444" i="5"/>
  <c r="I444" i="5"/>
  <c r="J444" i="5"/>
  <c r="H444" i="5"/>
  <c r="R444" i="5"/>
  <c r="I546" i="5"/>
  <c r="H546" i="5"/>
  <c r="F546" i="5"/>
  <c r="E546" i="5"/>
  <c r="X546" i="5" s="1"/>
  <c r="R546" i="5"/>
  <c r="J546" i="5"/>
  <c r="E552" i="5"/>
  <c r="X552" i="5" s="1"/>
  <c r="I552" i="5"/>
  <c r="R552" i="5"/>
  <c r="J552" i="5"/>
  <c r="H552" i="5"/>
  <c r="F552" i="5"/>
  <c r="F460" i="5"/>
  <c r="H460" i="5"/>
  <c r="R460" i="5"/>
  <c r="J460" i="5"/>
  <c r="I460" i="5"/>
  <c r="E460" i="5"/>
  <c r="X460" i="5" s="1"/>
  <c r="E526" i="5"/>
  <c r="X526" i="5" s="1"/>
  <c r="I526" i="5"/>
  <c r="H526" i="5"/>
  <c r="R526" i="5"/>
  <c r="F526" i="5"/>
  <c r="J526" i="5"/>
  <c r="E550" i="5"/>
  <c r="X550" i="5" s="1"/>
  <c r="H550" i="5"/>
  <c r="R550" i="5"/>
  <c r="J550" i="5"/>
  <c r="F550" i="5"/>
  <c r="I550" i="5"/>
  <c r="R544" i="5"/>
  <c r="E544" i="5"/>
  <c r="X544" i="5" s="1"/>
  <c r="F544" i="5"/>
  <c r="J544" i="5"/>
  <c r="H544" i="5"/>
  <c r="I544" i="5"/>
  <c r="E566" i="5"/>
  <c r="X566" i="5" s="1"/>
  <c r="R566" i="5"/>
  <c r="F566" i="5"/>
  <c r="H566" i="5"/>
  <c r="I566" i="5"/>
  <c r="J566" i="5"/>
  <c r="E1638" i="5"/>
  <c r="J1638" i="5"/>
  <c r="R1638" i="5"/>
  <c r="I1638" i="5"/>
  <c r="H1638" i="5"/>
  <c r="F1638" i="5"/>
  <c r="G1638" i="5"/>
  <c r="E1198" i="5"/>
  <c r="H1198" i="5"/>
  <c r="J1198" i="5"/>
  <c r="I1198" i="5"/>
  <c r="F1198" i="5"/>
  <c r="G1198" i="5"/>
  <c r="R1198" i="5"/>
  <c r="E1804" i="5"/>
  <c r="R1804" i="5"/>
  <c r="J1804" i="5"/>
  <c r="I1804" i="5"/>
  <c r="H1804" i="5"/>
  <c r="F1804" i="5"/>
  <c r="G1804" i="5"/>
  <c r="E1311" i="5"/>
  <c r="G1311" i="5"/>
  <c r="F1311" i="5"/>
  <c r="J1311" i="5"/>
  <c r="I1311" i="5"/>
  <c r="R1311" i="5"/>
  <c r="H1311" i="5"/>
  <c r="X1788" i="5"/>
  <c r="E1304" i="5"/>
  <c r="G1304" i="5"/>
  <c r="H1304" i="5"/>
  <c r="F1304" i="5"/>
  <c r="R1304" i="5"/>
  <c r="J1304" i="5"/>
  <c r="I1304" i="5"/>
  <c r="X1590" i="5"/>
  <c r="E1724" i="5"/>
  <c r="I1724" i="5"/>
  <c r="R1724" i="5"/>
  <c r="F1724" i="5"/>
  <c r="H1724" i="5"/>
  <c r="J1724" i="5"/>
  <c r="G1724" i="5"/>
  <c r="H1364" i="5"/>
  <c r="E1364" i="5"/>
  <c r="J1364" i="5"/>
  <c r="G1364" i="5"/>
  <c r="F1364" i="5"/>
  <c r="I1364" i="5"/>
  <c r="R1364" i="5"/>
  <c r="E1436" i="5"/>
  <c r="G1436" i="5"/>
  <c r="I1436" i="5"/>
  <c r="F1436" i="5"/>
  <c r="R1436" i="5"/>
  <c r="J1436" i="5"/>
  <c r="H1436" i="5"/>
  <c r="E1614" i="5"/>
  <c r="G1614" i="5"/>
  <c r="R1614" i="5"/>
  <c r="H1614" i="5"/>
  <c r="F1614" i="5"/>
  <c r="J1614" i="5"/>
  <c r="I1614" i="5"/>
  <c r="E1732" i="5"/>
  <c r="F1732" i="5"/>
  <c r="I1732" i="5"/>
  <c r="R1732" i="5"/>
  <c r="J1732" i="5"/>
  <c r="H1732" i="5"/>
  <c r="G1732" i="5"/>
  <c r="E1728" i="5"/>
  <c r="G1728" i="5"/>
  <c r="I1728" i="5"/>
  <c r="J1728" i="5"/>
  <c r="R1728" i="5"/>
  <c r="F1728" i="5"/>
  <c r="H1728" i="5"/>
  <c r="X1784" i="5"/>
  <c r="G1542" i="5"/>
  <c r="E1542" i="5"/>
  <c r="J1542" i="5"/>
  <c r="I1542" i="5"/>
  <c r="R1542" i="5"/>
  <c r="F1542" i="5"/>
  <c r="H1542" i="5"/>
  <c r="I1740" i="5"/>
  <c r="F1740" i="5"/>
  <c r="J1740" i="5"/>
  <c r="H1740" i="5"/>
  <c r="R1740" i="5"/>
  <c r="E1740" i="5"/>
  <c r="G1740" i="5"/>
  <c r="E1534" i="5"/>
  <c r="R1534" i="5"/>
  <c r="G1534" i="5"/>
  <c r="I1534" i="5"/>
  <c r="J1534" i="5"/>
  <c r="F1534" i="5"/>
  <c r="H1534" i="5"/>
  <c r="E1748" i="5"/>
  <c r="I1748" i="5"/>
  <c r="R1748" i="5"/>
  <c r="H1748" i="5"/>
  <c r="F1748" i="5"/>
  <c r="J1748" i="5"/>
  <c r="G1748" i="5"/>
  <c r="E1622" i="5"/>
  <c r="R1622" i="5"/>
  <c r="H1622" i="5"/>
  <c r="F1622" i="5"/>
  <c r="J1622" i="5"/>
  <c r="G1622" i="5"/>
  <c r="I1622" i="5"/>
  <c r="H1760" i="5"/>
  <c r="I1760" i="5"/>
  <c r="F1760" i="5"/>
  <c r="R1760" i="5"/>
  <c r="J1760" i="5"/>
  <c r="E1760" i="5"/>
  <c r="G1760" i="5"/>
  <c r="E1606" i="5"/>
  <c r="J1606" i="5"/>
  <c r="F1606" i="5"/>
  <c r="I1606" i="5"/>
  <c r="R1606" i="5"/>
  <c r="H1606" i="5"/>
  <c r="G1606" i="5"/>
  <c r="J1744" i="5"/>
  <c r="I1744" i="5"/>
  <c r="F1744" i="5"/>
  <c r="R1744" i="5"/>
  <c r="H1744" i="5"/>
  <c r="E1744" i="5"/>
  <c r="G1744" i="5"/>
  <c r="E1582" i="5"/>
  <c r="H1582" i="5"/>
  <c r="G1582" i="5"/>
  <c r="R1582" i="5"/>
  <c r="F1582" i="5"/>
  <c r="J1582" i="5"/>
  <c r="I1582" i="5"/>
  <c r="E1508" i="5"/>
  <c r="G1508" i="5"/>
  <c r="J1508" i="5"/>
  <c r="I1508" i="5"/>
  <c r="H1508" i="5"/>
  <c r="F1508" i="5"/>
  <c r="R1508" i="5"/>
  <c r="E1764" i="5"/>
  <c r="I1764" i="5"/>
  <c r="R1764" i="5"/>
  <c r="H1764" i="5"/>
  <c r="F1764" i="5"/>
  <c r="J1764" i="5"/>
  <c r="G1764" i="5"/>
  <c r="G1473" i="5"/>
  <c r="E1473" i="5"/>
  <c r="R1473" i="5"/>
  <c r="J1473" i="5"/>
  <c r="H1473" i="5"/>
  <c r="F1473" i="5"/>
  <c r="I1473" i="5"/>
  <c r="E1471" i="5"/>
  <c r="G1471" i="5"/>
  <c r="F1471" i="5"/>
  <c r="R1471" i="5"/>
  <c r="J1471" i="5"/>
  <c r="I1471" i="5"/>
  <c r="H1471" i="5"/>
  <c r="E1756" i="5"/>
  <c r="R1756" i="5"/>
  <c r="F1756" i="5"/>
  <c r="J1756" i="5"/>
  <c r="H1756" i="5"/>
  <c r="I1756" i="5"/>
  <c r="G1756" i="5"/>
  <c r="E1598" i="5"/>
  <c r="F1598" i="5"/>
  <c r="I1598" i="5"/>
  <c r="G1598" i="5"/>
  <c r="H1598" i="5"/>
  <c r="J1598" i="5"/>
  <c r="R1598" i="5"/>
  <c r="H1454" i="5"/>
  <c r="E1454" i="5"/>
  <c r="G1454" i="5"/>
  <c r="R1454" i="5"/>
  <c r="I1454" i="5"/>
  <c r="F1454" i="5"/>
  <c r="J1454" i="5"/>
  <c r="R1800" i="5"/>
  <c r="J1800" i="5"/>
  <c r="I1800" i="5"/>
  <c r="H1800" i="5"/>
  <c r="F1800" i="5"/>
  <c r="E1800" i="5"/>
  <c r="G1800" i="5"/>
  <c r="E1780" i="5"/>
  <c r="J1780" i="5"/>
  <c r="I1780" i="5"/>
  <c r="F1780" i="5"/>
  <c r="R1780" i="5"/>
  <c r="H1780" i="5"/>
  <c r="G1780" i="5"/>
  <c r="E1396" i="5"/>
  <c r="G1396" i="5"/>
  <c r="R1396" i="5"/>
  <c r="I1396" i="5"/>
  <c r="H1396" i="5"/>
  <c r="J1396" i="5"/>
  <c r="F1396" i="5"/>
  <c r="H1639" i="5"/>
  <c r="J1639" i="5"/>
  <c r="F1639" i="5"/>
  <c r="R1639" i="5"/>
  <c r="I1639" i="5"/>
  <c r="E1639" i="5"/>
  <c r="G1639" i="5"/>
  <c r="E1820" i="5"/>
  <c r="R1820" i="5"/>
  <c r="F1820" i="5"/>
  <c r="J1820" i="5"/>
  <c r="I1820" i="5"/>
  <c r="H1820" i="5"/>
  <c r="G1820" i="5"/>
  <c r="J1792" i="5"/>
  <c r="I1792" i="5"/>
  <c r="H1792" i="5"/>
  <c r="F1792" i="5"/>
  <c r="R1792" i="5"/>
  <c r="E1792" i="5"/>
  <c r="G1792" i="5"/>
  <c r="E1550" i="5"/>
  <c r="H1550" i="5"/>
  <c r="G1550" i="5"/>
  <c r="J1550" i="5"/>
  <c r="F1550" i="5"/>
  <c r="R1550" i="5"/>
  <c r="I1550" i="5"/>
  <c r="E1574" i="5"/>
  <c r="G1574" i="5"/>
  <c r="I1574" i="5"/>
  <c r="H1574" i="5"/>
  <c r="J1574" i="5"/>
  <c r="R1574" i="5"/>
  <c r="F1574" i="5"/>
  <c r="E1505" i="5"/>
  <c r="H1505" i="5"/>
  <c r="I1505" i="5"/>
  <c r="F1505" i="5"/>
  <c r="R1505" i="5"/>
  <c r="J1505" i="5"/>
  <c r="G1505" i="5"/>
  <c r="E1752" i="5"/>
  <c r="G1752" i="5"/>
  <c r="R1752" i="5"/>
  <c r="H1752" i="5"/>
  <c r="J1752" i="5"/>
  <c r="I1752" i="5"/>
  <c r="F1752" i="5"/>
  <c r="E1719" i="5"/>
  <c r="I1719" i="5"/>
  <c r="H1719" i="5"/>
  <c r="F1719" i="5"/>
  <c r="G1719" i="5"/>
  <c r="R1719" i="5"/>
  <c r="J1719" i="5"/>
  <c r="F1808" i="5"/>
  <c r="R1808" i="5"/>
  <c r="J1808" i="5"/>
  <c r="I1808" i="5"/>
  <c r="H1808" i="5"/>
  <c r="G1808" i="5"/>
  <c r="E1808" i="5"/>
  <c r="E1816" i="5"/>
  <c r="R1816" i="5"/>
  <c r="F1816" i="5"/>
  <c r="H1816" i="5"/>
  <c r="J1816" i="5"/>
  <c r="I1816" i="5"/>
  <c r="G1816" i="5"/>
  <c r="E1772" i="5"/>
  <c r="I1772" i="5"/>
  <c r="G1772" i="5"/>
  <c r="F1772" i="5"/>
  <c r="J1772" i="5"/>
  <c r="H1772" i="5"/>
  <c r="R1772" i="5"/>
  <c r="E1566" i="5"/>
  <c r="G1566" i="5"/>
  <c r="I1566" i="5"/>
  <c r="H1566" i="5"/>
  <c r="J1566" i="5"/>
  <c r="F1566" i="5"/>
  <c r="R1566" i="5"/>
  <c r="I1736" i="5"/>
  <c r="F1736" i="5"/>
  <c r="J1736" i="5"/>
  <c r="H1736" i="5"/>
  <c r="R1736" i="5"/>
  <c r="E1736" i="5"/>
  <c r="G1736" i="5"/>
  <c r="E1796" i="5"/>
  <c r="J1796" i="5"/>
  <c r="F1796" i="5"/>
  <c r="H1796" i="5"/>
  <c r="R1796" i="5"/>
  <c r="I1796" i="5"/>
  <c r="G1796" i="5"/>
  <c r="E1558" i="5"/>
  <c r="G1558" i="5"/>
  <c r="R1558" i="5"/>
  <c r="I1558" i="5"/>
  <c r="J1558" i="5"/>
  <c r="H1558" i="5"/>
  <c r="F1558" i="5"/>
  <c r="R1776" i="5"/>
  <c r="H1776" i="5"/>
  <c r="J1776" i="5"/>
  <c r="I1776" i="5"/>
  <c r="F1776" i="5"/>
  <c r="E1776" i="5"/>
  <c r="G1776" i="5"/>
  <c r="X1812" i="5"/>
  <c r="H1586" i="5"/>
  <c r="F1586" i="5"/>
  <c r="E1586" i="5"/>
  <c r="I1586" i="5"/>
  <c r="J1586" i="5"/>
  <c r="R1586" i="5"/>
  <c r="G1586" i="5"/>
  <c r="E1701" i="5"/>
  <c r="H1701" i="5"/>
  <c r="F1701" i="5"/>
  <c r="J1701" i="5"/>
  <c r="R1701" i="5"/>
  <c r="I1701" i="5"/>
  <c r="G1701" i="5"/>
  <c r="E48" i="5"/>
  <c r="G48" i="5"/>
  <c r="F48" i="5"/>
  <c r="R48" i="5"/>
  <c r="J48" i="5"/>
  <c r="H48" i="5"/>
  <c r="I48" i="5"/>
  <c r="E124" i="5"/>
  <c r="G124" i="5"/>
  <c r="J124" i="5"/>
  <c r="F124" i="5"/>
  <c r="E69" i="5"/>
  <c r="R69" i="5"/>
  <c r="I69" i="5"/>
  <c r="F69" i="5"/>
  <c r="G69" i="5"/>
  <c r="H69" i="5"/>
  <c r="J69" i="5"/>
  <c r="E133" i="5"/>
  <c r="G133" i="5"/>
  <c r="F133" i="5"/>
  <c r="J133" i="5"/>
  <c r="I133" i="5"/>
  <c r="H133" i="5"/>
  <c r="R133" i="5"/>
  <c r="E189" i="5"/>
  <c r="R189" i="5"/>
  <c r="F189" i="5"/>
  <c r="I189" i="5"/>
  <c r="E385" i="5"/>
  <c r="G385" i="5"/>
  <c r="R385" i="5"/>
  <c r="H385" i="5"/>
  <c r="I385" i="5"/>
  <c r="F385" i="5"/>
  <c r="J385" i="5"/>
  <c r="E941" i="5"/>
  <c r="F941" i="5"/>
  <c r="J941" i="5"/>
  <c r="H941" i="5"/>
  <c r="R941" i="5"/>
  <c r="I941" i="5"/>
  <c r="G941" i="5"/>
  <c r="E104" i="5"/>
  <c r="G104" i="5"/>
  <c r="H104" i="5"/>
  <c r="R104" i="5"/>
  <c r="I104" i="5"/>
  <c r="J104" i="5"/>
  <c r="F104" i="5"/>
  <c r="E181" i="5"/>
  <c r="G181" i="5"/>
  <c r="F181" i="5"/>
  <c r="I181" i="5"/>
  <c r="R181" i="5"/>
  <c r="J181" i="5"/>
  <c r="H181" i="5"/>
  <c r="E377" i="5"/>
  <c r="G377" i="5"/>
  <c r="I377" i="5"/>
  <c r="F377" i="5"/>
  <c r="J377" i="5"/>
  <c r="H377" i="5"/>
  <c r="R377" i="5"/>
  <c r="E1763" i="5"/>
  <c r="J1763" i="5"/>
  <c r="I1763" i="5"/>
  <c r="F1763" i="5"/>
  <c r="R1763" i="5"/>
  <c r="H1763" i="5"/>
  <c r="G1763" i="5"/>
  <c r="X1683" i="5"/>
  <c r="E276" i="5"/>
  <c r="G276" i="5"/>
  <c r="I276" i="5"/>
  <c r="J276" i="5"/>
  <c r="R276" i="5"/>
  <c r="F276" i="5"/>
  <c r="H276" i="5"/>
  <c r="E20" i="5"/>
  <c r="R20" i="5"/>
  <c r="F20" i="5"/>
  <c r="H20" i="5"/>
  <c r="I20" i="5"/>
  <c r="J20" i="5"/>
  <c r="E1806" i="5"/>
  <c r="H1806" i="5"/>
  <c r="J1806" i="5"/>
  <c r="I1806" i="5"/>
  <c r="G1806" i="5"/>
  <c r="R1806" i="5"/>
  <c r="F1806" i="5"/>
  <c r="E1742" i="5"/>
  <c r="R1742" i="5"/>
  <c r="I1742" i="5"/>
  <c r="G1742" i="5"/>
  <c r="J1742" i="5"/>
  <c r="H1742" i="5"/>
  <c r="F1742" i="5"/>
  <c r="E1679" i="5"/>
  <c r="G1679" i="5"/>
  <c r="I1679" i="5"/>
  <c r="F1679" i="5"/>
  <c r="H1679" i="5"/>
  <c r="R1679" i="5"/>
  <c r="J1679" i="5"/>
  <c r="E538" i="5"/>
  <c r="G538" i="5"/>
  <c r="H538" i="5"/>
  <c r="I538" i="5"/>
  <c r="R538" i="5"/>
  <c r="J538" i="5"/>
  <c r="F538" i="5"/>
  <c r="E508" i="5"/>
  <c r="G508" i="5"/>
  <c r="F508" i="5"/>
  <c r="R508" i="5"/>
  <c r="I508" i="5"/>
  <c r="H508" i="5"/>
  <c r="J508" i="5"/>
  <c r="E610" i="5"/>
  <c r="G610" i="5"/>
  <c r="R610" i="5"/>
  <c r="F610" i="5"/>
  <c r="J610" i="5"/>
  <c r="H610" i="5"/>
  <c r="I610" i="5"/>
  <c r="E317" i="5"/>
  <c r="G317" i="5"/>
  <c r="R317" i="5"/>
  <c r="H317" i="5"/>
  <c r="F317" i="5"/>
  <c r="J317" i="5"/>
  <c r="I317" i="5"/>
  <c r="J5" i="5"/>
  <c r="E5" i="5"/>
  <c r="H5" i="5"/>
  <c r="R5" i="5"/>
  <c r="F5" i="5"/>
  <c r="I5" i="5"/>
  <c r="E217" i="5"/>
  <c r="F217" i="5"/>
  <c r="R217" i="5"/>
  <c r="J217" i="5"/>
  <c r="I217" i="5"/>
  <c r="H217" i="5"/>
  <c r="E71" i="5"/>
  <c r="G71" i="5"/>
  <c r="H71" i="5"/>
  <c r="J71" i="5"/>
  <c r="F71" i="5"/>
  <c r="I71" i="5"/>
  <c r="R71" i="5"/>
  <c r="E135" i="5"/>
  <c r="G135" i="5"/>
  <c r="H135" i="5"/>
  <c r="F135" i="5"/>
  <c r="R135" i="5"/>
  <c r="J135" i="5"/>
  <c r="I135" i="5"/>
  <c r="E218" i="5"/>
  <c r="H218" i="5"/>
  <c r="G218" i="5"/>
  <c r="R218" i="5"/>
  <c r="J218" i="5"/>
  <c r="I218" i="5"/>
  <c r="F218" i="5"/>
  <c r="G281" i="5"/>
  <c r="F281" i="5"/>
  <c r="R281" i="5"/>
  <c r="I281" i="5"/>
  <c r="J281" i="5"/>
  <c r="E206" i="5"/>
  <c r="G206" i="5"/>
  <c r="J206" i="5"/>
  <c r="F206" i="5"/>
  <c r="R206" i="5"/>
  <c r="H206" i="5"/>
  <c r="I206" i="5"/>
  <c r="E308" i="5"/>
  <c r="G308" i="5"/>
  <c r="J308" i="5"/>
  <c r="I308" i="5"/>
  <c r="F308" i="5"/>
  <c r="R308" i="5"/>
  <c r="H308" i="5"/>
  <c r="E259" i="5"/>
  <c r="G259" i="5"/>
  <c r="R259" i="5"/>
  <c r="J259" i="5"/>
  <c r="I259" i="5"/>
  <c r="H259" i="5"/>
  <c r="F259" i="5"/>
  <c r="E1658" i="5"/>
  <c r="F1658" i="5"/>
  <c r="H1658" i="5"/>
  <c r="J1658" i="5"/>
  <c r="I1658" i="5"/>
  <c r="R1658" i="5"/>
  <c r="G1658" i="5"/>
  <c r="E1669" i="5"/>
  <c r="J1669" i="5"/>
  <c r="I1669" i="5"/>
  <c r="R1669" i="5"/>
  <c r="H1669" i="5"/>
  <c r="F1669" i="5"/>
  <c r="G1669" i="5"/>
  <c r="E301" i="5"/>
  <c r="G301" i="5"/>
  <c r="R301" i="5"/>
  <c r="H301" i="5"/>
  <c r="F301" i="5"/>
  <c r="I301" i="5"/>
  <c r="J301" i="5"/>
  <c r="E209" i="5"/>
  <c r="I209" i="5"/>
  <c r="H209" i="5"/>
  <c r="R209" i="5"/>
  <c r="E1766" i="5"/>
  <c r="G1766" i="5"/>
  <c r="R1766" i="5"/>
  <c r="I1766" i="5"/>
  <c r="J1766" i="5"/>
  <c r="F1766" i="5"/>
  <c r="H1766" i="5"/>
  <c r="E78" i="5"/>
  <c r="R78" i="5"/>
  <c r="G78" i="5"/>
  <c r="J78" i="5"/>
  <c r="I78" i="5"/>
  <c r="F78" i="5"/>
  <c r="H78" i="5"/>
  <c r="E142" i="5"/>
  <c r="G142" i="5"/>
  <c r="I142" i="5"/>
  <c r="H142" i="5"/>
  <c r="F142" i="5"/>
  <c r="J142" i="5"/>
  <c r="R142" i="5"/>
  <c r="G47" i="5"/>
  <c r="E47" i="5"/>
  <c r="F47" i="5"/>
  <c r="R47" i="5"/>
  <c r="I47" i="5"/>
  <c r="J47" i="5"/>
  <c r="H47" i="5"/>
  <c r="E111" i="5"/>
  <c r="R111" i="5"/>
  <c r="G111" i="5"/>
  <c r="F111" i="5"/>
  <c r="I111" i="5"/>
  <c r="J111" i="5"/>
  <c r="H111" i="5"/>
  <c r="E279" i="5"/>
  <c r="G279" i="5"/>
  <c r="F279" i="5"/>
  <c r="R279" i="5"/>
  <c r="H279" i="5"/>
  <c r="I279" i="5"/>
  <c r="E319" i="5"/>
  <c r="G319" i="5"/>
  <c r="J319" i="5"/>
  <c r="I319" i="5"/>
  <c r="H319" i="5"/>
  <c r="R319" i="5"/>
  <c r="F319" i="5"/>
  <c r="E423" i="5"/>
  <c r="G423" i="5"/>
  <c r="H423" i="5"/>
  <c r="J423" i="5"/>
  <c r="R423" i="5"/>
  <c r="I423" i="5"/>
  <c r="F423" i="5"/>
  <c r="E345" i="5"/>
  <c r="G345" i="5"/>
  <c r="J345" i="5"/>
  <c r="H345" i="5"/>
  <c r="R345" i="5"/>
  <c r="F345" i="5"/>
  <c r="I345" i="5"/>
  <c r="E520" i="5"/>
  <c r="G520" i="5"/>
  <c r="H520" i="5"/>
  <c r="R520" i="5"/>
  <c r="F520" i="5"/>
  <c r="J520" i="5"/>
  <c r="I520" i="5"/>
  <c r="E1412" i="5"/>
  <c r="G1412" i="5"/>
  <c r="R1412" i="5"/>
  <c r="J1412" i="5"/>
  <c r="I1412" i="5"/>
  <c r="H1412" i="5"/>
  <c r="F1412" i="5"/>
  <c r="E1495" i="5"/>
  <c r="G1495" i="5"/>
  <c r="J1495" i="5"/>
  <c r="R1495" i="5"/>
  <c r="F1495" i="5"/>
  <c r="H1495" i="5"/>
  <c r="I1495" i="5"/>
  <c r="E170" i="5"/>
  <c r="G170" i="5"/>
  <c r="I170" i="5"/>
  <c r="R170" i="5"/>
  <c r="H170" i="5"/>
  <c r="F170" i="5"/>
  <c r="J170" i="5"/>
  <c r="E195" i="5"/>
  <c r="G195" i="5"/>
  <c r="H195" i="5"/>
  <c r="F195" i="5"/>
  <c r="J195" i="5"/>
  <c r="R195" i="5"/>
  <c r="I195" i="5"/>
  <c r="E1388" i="5"/>
  <c r="G1388" i="5"/>
  <c r="J1388" i="5"/>
  <c r="F1388" i="5"/>
  <c r="I1388" i="5"/>
  <c r="R1388" i="5"/>
  <c r="H1388" i="5"/>
  <c r="E1775" i="5"/>
  <c r="G1775" i="5"/>
  <c r="R1775" i="5"/>
  <c r="J1775" i="5"/>
  <c r="H1775" i="5"/>
  <c r="I1775" i="5"/>
  <c r="F1775" i="5"/>
  <c r="E1697" i="5"/>
  <c r="G1697" i="5"/>
  <c r="H1697" i="5"/>
  <c r="F1697" i="5"/>
  <c r="R1697" i="5"/>
  <c r="J1697" i="5"/>
  <c r="I1697" i="5"/>
  <c r="E98" i="5"/>
  <c r="H98" i="5"/>
  <c r="F98" i="5"/>
  <c r="R98" i="5"/>
  <c r="I98" i="5"/>
  <c r="J98" i="5"/>
  <c r="E496" i="5"/>
  <c r="G496" i="5"/>
  <c r="J496" i="5"/>
  <c r="I496" i="5"/>
  <c r="H496" i="5"/>
  <c r="F496" i="5"/>
  <c r="R496" i="5"/>
  <c r="E351" i="5"/>
  <c r="R351" i="5"/>
  <c r="F351" i="5"/>
  <c r="G351" i="5"/>
  <c r="J351" i="5"/>
  <c r="I351" i="5"/>
  <c r="H351" i="5"/>
  <c r="E655" i="5"/>
  <c r="G655" i="5"/>
  <c r="F655" i="5"/>
  <c r="I655" i="5"/>
  <c r="H655" i="5"/>
  <c r="J655" i="5"/>
  <c r="R655" i="5"/>
  <c r="E697" i="5"/>
  <c r="G697" i="5"/>
  <c r="J697" i="5"/>
  <c r="H697" i="5"/>
  <c r="R697" i="5"/>
  <c r="I697" i="5"/>
  <c r="F697" i="5"/>
  <c r="E779" i="5"/>
  <c r="G779" i="5"/>
  <c r="J779" i="5"/>
  <c r="H779" i="5"/>
  <c r="R779" i="5"/>
  <c r="F779" i="5"/>
  <c r="I779" i="5"/>
  <c r="E1085" i="5"/>
  <c r="R1085" i="5"/>
  <c r="F1085" i="5"/>
  <c r="J1085" i="5"/>
  <c r="H1085" i="5"/>
  <c r="I1085" i="5"/>
  <c r="G1085" i="5"/>
  <c r="E1181" i="5"/>
  <c r="I1181" i="5"/>
  <c r="F1181" i="5"/>
  <c r="H1181" i="5"/>
  <c r="R1181" i="5"/>
  <c r="J1181" i="5"/>
  <c r="G1181" i="5"/>
  <c r="E1023" i="5"/>
  <c r="G1023" i="5"/>
  <c r="R1023" i="5"/>
  <c r="F1023" i="5"/>
  <c r="I1023" i="5"/>
  <c r="J1023" i="5"/>
  <c r="H1023" i="5"/>
  <c r="E1146" i="5"/>
  <c r="I1146" i="5"/>
  <c r="G1146" i="5"/>
  <c r="J1146" i="5"/>
  <c r="F1146" i="5"/>
  <c r="H1146" i="5"/>
  <c r="R1146" i="5"/>
  <c r="E1269" i="5"/>
  <c r="I1269" i="5"/>
  <c r="H1269" i="5"/>
  <c r="F1269" i="5"/>
  <c r="R1269" i="5"/>
  <c r="J1269" i="5"/>
  <c r="G1269" i="5"/>
  <c r="E1219" i="5"/>
  <c r="F1219" i="5"/>
  <c r="R1219" i="5"/>
  <c r="H1219" i="5"/>
  <c r="I1219" i="5"/>
  <c r="J1219" i="5"/>
  <c r="G1219" i="5"/>
  <c r="E1235" i="5"/>
  <c r="R1235" i="5"/>
  <c r="I1235" i="5"/>
  <c r="F1235" i="5"/>
  <c r="J1235" i="5"/>
  <c r="H1235" i="5"/>
  <c r="G1235" i="5"/>
  <c r="E1483" i="5"/>
  <c r="R1483" i="5"/>
  <c r="F1483" i="5"/>
  <c r="J1483" i="5"/>
  <c r="I1483" i="5"/>
  <c r="H1483" i="5"/>
  <c r="G1483" i="5"/>
  <c r="E1563" i="5"/>
  <c r="F1563" i="5"/>
  <c r="H1563" i="5"/>
  <c r="J1563" i="5"/>
  <c r="R1563" i="5"/>
  <c r="I1563" i="5"/>
  <c r="G1563" i="5"/>
  <c r="E1811" i="5"/>
  <c r="F1811" i="5"/>
  <c r="I1811" i="5"/>
  <c r="H1811" i="5"/>
  <c r="R1811" i="5"/>
  <c r="J1811" i="5"/>
  <c r="G1811" i="5"/>
  <c r="E128" i="5"/>
  <c r="G128" i="5"/>
  <c r="I128" i="5"/>
  <c r="F128" i="5"/>
  <c r="J128" i="5"/>
  <c r="H128" i="5"/>
  <c r="R128" i="5"/>
  <c r="E1356" i="5"/>
  <c r="J1356" i="5"/>
  <c r="I1356" i="5"/>
  <c r="G1356" i="5"/>
  <c r="H1356" i="5"/>
  <c r="F1356" i="5"/>
  <c r="R1356" i="5"/>
  <c r="E177" i="5"/>
  <c r="R177" i="5"/>
  <c r="I177" i="5"/>
  <c r="F177" i="5"/>
  <c r="H177" i="5"/>
  <c r="J177" i="5"/>
  <c r="H274" i="5"/>
  <c r="R274" i="5"/>
  <c r="E310" i="5"/>
  <c r="H310" i="5"/>
  <c r="F310" i="5"/>
  <c r="I310" i="5"/>
  <c r="R310" i="5"/>
  <c r="G310" i="5"/>
  <c r="J310" i="5"/>
  <c r="E198" i="5"/>
  <c r="G198" i="5"/>
  <c r="H198" i="5"/>
  <c r="R198" i="5"/>
  <c r="F198" i="5"/>
  <c r="I198" i="5"/>
  <c r="J198" i="5"/>
  <c r="E280" i="5"/>
  <c r="G280" i="5"/>
  <c r="H280" i="5"/>
  <c r="J280" i="5"/>
  <c r="I280" i="5"/>
  <c r="R280" i="5"/>
  <c r="F280" i="5"/>
  <c r="E263" i="5"/>
  <c r="G263" i="5"/>
  <c r="R263" i="5"/>
  <c r="J263" i="5"/>
  <c r="F263" i="5"/>
  <c r="I263" i="5"/>
  <c r="H263" i="5"/>
  <c r="E299" i="5"/>
  <c r="G299" i="5"/>
  <c r="F299" i="5"/>
  <c r="R299" i="5"/>
  <c r="J299" i="5"/>
  <c r="I299" i="5"/>
  <c r="H299" i="5"/>
  <c r="E251" i="5"/>
  <c r="G251" i="5"/>
  <c r="F251" i="5"/>
  <c r="H251" i="5"/>
  <c r="J251" i="5"/>
  <c r="I251" i="5"/>
  <c r="R251" i="5"/>
  <c r="E328" i="5"/>
  <c r="G328" i="5"/>
  <c r="I328" i="5"/>
  <c r="H328" i="5"/>
  <c r="J328" i="5"/>
  <c r="F328" i="5"/>
  <c r="R328" i="5"/>
  <c r="E363" i="5"/>
  <c r="G363" i="5"/>
  <c r="I363" i="5"/>
  <c r="H363" i="5"/>
  <c r="F363" i="5"/>
  <c r="J363" i="5"/>
  <c r="R363" i="5"/>
  <c r="E434" i="5"/>
  <c r="G434" i="5"/>
  <c r="F434" i="5"/>
  <c r="J434" i="5"/>
  <c r="H434" i="5"/>
  <c r="R434" i="5"/>
  <c r="I434" i="5"/>
  <c r="E498" i="5"/>
  <c r="G498" i="5"/>
  <c r="F498" i="5"/>
  <c r="H498" i="5"/>
  <c r="J498" i="5"/>
  <c r="R498" i="5"/>
  <c r="I498" i="5"/>
  <c r="E1530" i="5"/>
  <c r="H1530" i="5"/>
  <c r="F1530" i="5"/>
  <c r="I1530" i="5"/>
  <c r="J1530" i="5"/>
  <c r="R1530" i="5"/>
  <c r="G1530" i="5"/>
  <c r="E64" i="5"/>
  <c r="R64" i="5"/>
  <c r="G64" i="5"/>
  <c r="F64" i="5"/>
  <c r="J64" i="5"/>
  <c r="H64" i="5"/>
  <c r="I64" i="5"/>
  <c r="E41" i="5"/>
  <c r="I41" i="5"/>
  <c r="J41" i="5"/>
  <c r="H41" i="5"/>
  <c r="F41" i="5"/>
  <c r="R41" i="5"/>
  <c r="E30" i="5"/>
  <c r="G30" i="5"/>
  <c r="I30" i="5"/>
  <c r="R30" i="5"/>
  <c r="F30" i="5"/>
  <c r="J30" i="5"/>
  <c r="H30" i="5"/>
  <c r="G94" i="5"/>
  <c r="R94" i="5"/>
  <c r="H94" i="5"/>
  <c r="E158" i="5"/>
  <c r="G158" i="5"/>
  <c r="H158" i="5"/>
  <c r="I158" i="5"/>
  <c r="F158" i="5"/>
  <c r="R158" i="5"/>
  <c r="J158" i="5"/>
  <c r="E63" i="5"/>
  <c r="G63" i="5"/>
  <c r="F63" i="5"/>
  <c r="J63" i="5"/>
  <c r="H63" i="5"/>
  <c r="R63" i="5"/>
  <c r="I63" i="5"/>
  <c r="E127" i="5"/>
  <c r="G127" i="5"/>
  <c r="I127" i="5"/>
  <c r="H127" i="5"/>
  <c r="R127" i="5"/>
  <c r="J127" i="5"/>
  <c r="F127" i="5"/>
  <c r="G258" i="5"/>
  <c r="J258" i="5"/>
  <c r="H258" i="5"/>
  <c r="F258" i="5"/>
  <c r="E258" i="5"/>
  <c r="R258" i="5"/>
  <c r="I258" i="5"/>
  <c r="E300" i="5"/>
  <c r="G300" i="5"/>
  <c r="H300" i="5"/>
  <c r="F300" i="5"/>
  <c r="R300" i="5"/>
  <c r="I300" i="5"/>
  <c r="J300" i="5"/>
  <c r="E1643" i="5"/>
  <c r="J1643" i="5"/>
  <c r="F1643" i="5"/>
  <c r="R1643" i="5"/>
  <c r="I1643" i="5"/>
  <c r="H1643" i="5"/>
  <c r="G1643" i="5"/>
  <c r="E1762" i="5"/>
  <c r="H1762" i="5"/>
  <c r="I1762" i="5"/>
  <c r="F1762" i="5"/>
  <c r="R1762" i="5"/>
  <c r="J1762" i="5"/>
  <c r="G1762" i="5"/>
  <c r="E1405" i="5"/>
  <c r="F1405" i="5"/>
  <c r="J1405" i="5"/>
  <c r="R1405" i="5"/>
  <c r="H1405" i="5"/>
  <c r="I1405" i="5"/>
  <c r="G1405" i="5"/>
  <c r="E74" i="5"/>
  <c r="I74" i="5"/>
  <c r="R74" i="5"/>
  <c r="J74" i="5"/>
  <c r="H74" i="5"/>
  <c r="F74" i="5"/>
  <c r="E130" i="5"/>
  <c r="G130" i="5"/>
  <c r="I130" i="5"/>
  <c r="J130" i="5"/>
  <c r="F130" i="5"/>
  <c r="R130" i="5"/>
  <c r="H130" i="5"/>
  <c r="G35" i="5"/>
  <c r="R35" i="5"/>
  <c r="F35" i="5"/>
  <c r="I35" i="5"/>
  <c r="E163" i="5"/>
  <c r="G163" i="5"/>
  <c r="R163" i="5"/>
  <c r="I163" i="5"/>
  <c r="F163" i="5"/>
  <c r="H163" i="5"/>
  <c r="J163" i="5"/>
  <c r="E307" i="5"/>
  <c r="G307" i="5"/>
  <c r="J307" i="5"/>
  <c r="H307" i="5"/>
  <c r="R307" i="5"/>
  <c r="I307" i="5"/>
  <c r="F307" i="5"/>
  <c r="E271" i="5"/>
  <c r="G271" i="5"/>
  <c r="F271" i="5"/>
  <c r="I271" i="5"/>
  <c r="H271" i="5"/>
  <c r="R271" i="5"/>
  <c r="J271" i="5"/>
  <c r="E474" i="5"/>
  <c r="G474" i="5"/>
  <c r="I474" i="5"/>
  <c r="R474" i="5"/>
  <c r="F474" i="5"/>
  <c r="H474" i="5"/>
  <c r="J474" i="5"/>
  <c r="E479" i="5"/>
  <c r="G479" i="5"/>
  <c r="F479" i="5"/>
  <c r="R479" i="5"/>
  <c r="I479" i="5"/>
  <c r="J479" i="5"/>
  <c r="H479" i="5"/>
  <c r="E543" i="5"/>
  <c r="G543" i="5"/>
  <c r="I543" i="5"/>
  <c r="R543" i="5"/>
  <c r="F543" i="5"/>
  <c r="J543" i="5"/>
  <c r="H543" i="5"/>
  <c r="E399" i="5"/>
  <c r="R399" i="5"/>
  <c r="G399" i="5"/>
  <c r="I399" i="5"/>
  <c r="J399" i="5"/>
  <c r="H399" i="5"/>
  <c r="F399" i="5"/>
  <c r="E297" i="5"/>
  <c r="G297" i="5"/>
  <c r="R297" i="5"/>
  <c r="F297" i="5"/>
  <c r="J297" i="5"/>
  <c r="I297" i="5"/>
  <c r="H297" i="5"/>
  <c r="E622" i="5"/>
  <c r="R622" i="5"/>
  <c r="H622" i="5"/>
  <c r="G622" i="5"/>
  <c r="F622" i="5"/>
  <c r="J622" i="5"/>
  <c r="I622" i="5"/>
  <c r="E12" i="5"/>
  <c r="H12" i="5"/>
  <c r="R12" i="5"/>
  <c r="I12" i="5"/>
  <c r="J12" i="5"/>
  <c r="F12" i="5"/>
  <c r="G1726" i="5"/>
  <c r="E1726" i="5"/>
  <c r="F1726" i="5"/>
  <c r="H1726" i="5"/>
  <c r="R1726" i="5"/>
  <c r="J1726" i="5"/>
  <c r="I1726" i="5"/>
  <c r="E25" i="5"/>
  <c r="H25" i="5"/>
  <c r="F25" i="5"/>
  <c r="I25" i="5"/>
  <c r="J25" i="5"/>
  <c r="R25" i="5"/>
  <c r="E38" i="5"/>
  <c r="G38" i="5"/>
  <c r="H38" i="5"/>
  <c r="I38" i="5"/>
  <c r="F38" i="5"/>
  <c r="R38" i="5"/>
  <c r="J38" i="5"/>
  <c r="E102" i="5"/>
  <c r="G102" i="5"/>
  <c r="R102" i="5"/>
  <c r="J102" i="5"/>
  <c r="I102" i="5"/>
  <c r="H102" i="5"/>
  <c r="F102" i="5"/>
  <c r="E483" i="5"/>
  <c r="G483" i="5"/>
  <c r="R483" i="5"/>
  <c r="F483" i="5"/>
  <c r="I483" i="5"/>
  <c r="J483" i="5"/>
  <c r="H483" i="5"/>
  <c r="E1570" i="5"/>
  <c r="R1570" i="5"/>
  <c r="J1570" i="5"/>
  <c r="F1570" i="5"/>
  <c r="I1570" i="5"/>
  <c r="H1570" i="5"/>
  <c r="G1570" i="5"/>
  <c r="E184" i="5"/>
  <c r="G184" i="5"/>
  <c r="F184" i="5"/>
  <c r="J184" i="5"/>
  <c r="H184" i="5"/>
  <c r="R184" i="5"/>
  <c r="I184" i="5"/>
  <c r="E1654" i="5"/>
  <c r="G1654" i="5"/>
  <c r="F1654" i="5"/>
  <c r="R1654" i="5"/>
  <c r="J1654" i="5"/>
  <c r="I1654" i="5"/>
  <c r="H1654" i="5"/>
  <c r="E17" i="5"/>
  <c r="J17" i="5"/>
  <c r="R17" i="5"/>
  <c r="H17" i="5"/>
  <c r="I17" i="5"/>
  <c r="F17" i="5"/>
  <c r="E176" i="5"/>
  <c r="G176" i="5"/>
  <c r="R176" i="5"/>
  <c r="I176" i="5"/>
  <c r="H176" i="5"/>
  <c r="J176" i="5"/>
  <c r="F176" i="5"/>
  <c r="E1718" i="5"/>
  <c r="G1718" i="5"/>
  <c r="F1718" i="5"/>
  <c r="I1718" i="5"/>
  <c r="R1718" i="5"/>
  <c r="J1718" i="5"/>
  <c r="H1718" i="5"/>
  <c r="E1815" i="5"/>
  <c r="G1815" i="5"/>
  <c r="F1815" i="5"/>
  <c r="R1815" i="5"/>
  <c r="J1815" i="5"/>
  <c r="H1815" i="5"/>
  <c r="I1815" i="5"/>
  <c r="E1751" i="5"/>
  <c r="H1751" i="5"/>
  <c r="R1751" i="5"/>
  <c r="J1751" i="5"/>
  <c r="G1751" i="5"/>
  <c r="F1751" i="5"/>
  <c r="I1751" i="5"/>
  <c r="E1649" i="5"/>
  <c r="G1649" i="5"/>
  <c r="H1649" i="5"/>
  <c r="F1649" i="5"/>
  <c r="R1649" i="5"/>
  <c r="J1649" i="5"/>
  <c r="I1649" i="5"/>
  <c r="E50" i="5"/>
  <c r="R50" i="5"/>
  <c r="H50" i="5"/>
  <c r="F50" i="5"/>
  <c r="E73" i="5"/>
  <c r="I73" i="5"/>
  <c r="H73" i="5"/>
  <c r="J73" i="5"/>
  <c r="R73" i="5"/>
  <c r="F73" i="5"/>
  <c r="J6" i="5"/>
  <c r="E6" i="5"/>
  <c r="R6" i="5"/>
  <c r="H6" i="5"/>
  <c r="I6" i="5"/>
  <c r="F6" i="5"/>
  <c r="E243" i="5"/>
  <c r="G243" i="5"/>
  <c r="F243" i="5"/>
  <c r="J243" i="5"/>
  <c r="R243" i="5"/>
  <c r="I243" i="5"/>
  <c r="H243" i="5"/>
  <c r="E418" i="5"/>
  <c r="G418" i="5"/>
  <c r="H418" i="5"/>
  <c r="J418" i="5"/>
  <c r="I418" i="5"/>
  <c r="F418" i="5"/>
  <c r="R418" i="5"/>
  <c r="E337" i="5"/>
  <c r="G337" i="5"/>
  <c r="F337" i="5"/>
  <c r="I337" i="5"/>
  <c r="R337" i="5"/>
  <c r="H337" i="5"/>
  <c r="J337" i="5"/>
  <c r="E52" i="5"/>
  <c r="R52" i="5"/>
  <c r="H52" i="5"/>
  <c r="I52" i="5"/>
  <c r="F52" i="5"/>
  <c r="J52" i="5"/>
  <c r="E1480" i="5"/>
  <c r="G1480" i="5"/>
  <c r="J1480" i="5"/>
  <c r="F1480" i="5"/>
  <c r="H1480" i="5"/>
  <c r="R1480" i="5"/>
  <c r="I1480" i="5"/>
  <c r="E146" i="5"/>
  <c r="G146" i="5"/>
  <c r="F146" i="5"/>
  <c r="I146" i="5"/>
  <c r="H146" i="5"/>
  <c r="R146" i="5"/>
  <c r="J146" i="5"/>
  <c r="E51" i="5"/>
  <c r="G51" i="5"/>
  <c r="F51" i="5"/>
  <c r="H51" i="5"/>
  <c r="R51" i="5"/>
  <c r="J51" i="5"/>
  <c r="I51" i="5"/>
  <c r="E115" i="5"/>
  <c r="G115" i="5"/>
  <c r="H115" i="5"/>
  <c r="R115" i="5"/>
  <c r="J115" i="5"/>
  <c r="F115" i="5"/>
  <c r="I115" i="5"/>
  <c r="E180" i="5"/>
  <c r="G180" i="5"/>
  <c r="F180" i="5"/>
  <c r="H180" i="5"/>
  <c r="R180" i="5"/>
  <c r="J180" i="5"/>
  <c r="I180" i="5"/>
  <c r="E61" i="5"/>
  <c r="G61" i="5"/>
  <c r="J61" i="5"/>
  <c r="F61" i="5"/>
  <c r="R61" i="5"/>
  <c r="I61" i="5"/>
  <c r="H61" i="5"/>
  <c r="E125" i="5"/>
  <c r="G125" i="5"/>
  <c r="R125" i="5"/>
  <c r="F125" i="5"/>
  <c r="J125" i="5"/>
  <c r="I125" i="5"/>
  <c r="H125" i="5"/>
  <c r="G267" i="5"/>
  <c r="E267" i="5"/>
  <c r="R267" i="5"/>
  <c r="J267" i="5"/>
  <c r="F267" i="5"/>
  <c r="I267" i="5"/>
  <c r="H267" i="5"/>
  <c r="E197" i="5"/>
  <c r="R197" i="5"/>
  <c r="E334" i="5"/>
  <c r="G334" i="5"/>
  <c r="J334" i="5"/>
  <c r="H334" i="5"/>
  <c r="R334" i="5"/>
  <c r="I334" i="5"/>
  <c r="F334" i="5"/>
  <c r="E249" i="5"/>
  <c r="G249" i="5"/>
  <c r="F249" i="5"/>
  <c r="I249" i="5"/>
  <c r="R249" i="5"/>
  <c r="J249" i="5"/>
  <c r="H249" i="5"/>
  <c r="E490" i="5"/>
  <c r="G490" i="5"/>
  <c r="H490" i="5"/>
  <c r="J490" i="5"/>
  <c r="I490" i="5"/>
  <c r="F490" i="5"/>
  <c r="R490" i="5"/>
  <c r="E554" i="5"/>
  <c r="H554" i="5"/>
  <c r="J554" i="5"/>
  <c r="I554" i="5"/>
  <c r="G554" i="5"/>
  <c r="R554" i="5"/>
  <c r="F554" i="5"/>
  <c r="E495" i="5"/>
  <c r="G495" i="5"/>
  <c r="R495" i="5"/>
  <c r="F495" i="5"/>
  <c r="I495" i="5"/>
  <c r="H495" i="5"/>
  <c r="J495" i="5"/>
  <c r="E598" i="5"/>
  <c r="G598" i="5"/>
  <c r="H598" i="5"/>
  <c r="F598" i="5"/>
  <c r="R598" i="5"/>
  <c r="I598" i="5"/>
  <c r="J598" i="5"/>
  <c r="E599" i="5"/>
  <c r="G599" i="5"/>
  <c r="J599" i="5"/>
  <c r="F599" i="5"/>
  <c r="H599" i="5"/>
  <c r="R599" i="5"/>
  <c r="I599" i="5"/>
  <c r="E369" i="5"/>
  <c r="G369" i="5"/>
  <c r="R369" i="5"/>
  <c r="H369" i="5"/>
  <c r="J369" i="5"/>
  <c r="I369" i="5"/>
  <c r="F369" i="5"/>
  <c r="E606" i="5"/>
  <c r="G606" i="5"/>
  <c r="R606" i="5"/>
  <c r="J606" i="5"/>
  <c r="I606" i="5"/>
  <c r="H606" i="5"/>
  <c r="F606" i="5"/>
  <c r="E710" i="5"/>
  <c r="G710" i="5"/>
  <c r="H710" i="5"/>
  <c r="I710" i="5"/>
  <c r="J710" i="5"/>
  <c r="F710" i="5"/>
  <c r="R710" i="5"/>
  <c r="E44" i="5"/>
  <c r="I44" i="5"/>
  <c r="R44" i="5"/>
  <c r="H44" i="5"/>
  <c r="F44" i="5"/>
  <c r="J44" i="5"/>
  <c r="E596" i="5"/>
  <c r="G596" i="5"/>
  <c r="J596" i="5"/>
  <c r="I596" i="5"/>
  <c r="F596" i="5"/>
  <c r="H596" i="5"/>
  <c r="R596" i="5"/>
  <c r="E395" i="5"/>
  <c r="G395" i="5"/>
  <c r="F395" i="5"/>
  <c r="R395" i="5"/>
  <c r="I395" i="5"/>
  <c r="J395" i="5"/>
  <c r="H395" i="5"/>
  <c r="E806" i="5"/>
  <c r="G806" i="5"/>
  <c r="F806" i="5"/>
  <c r="R806" i="5"/>
  <c r="J806" i="5"/>
  <c r="H806" i="5"/>
  <c r="I806" i="5"/>
  <c r="G904" i="5"/>
  <c r="E904" i="5"/>
  <c r="R904" i="5"/>
  <c r="I904" i="5"/>
  <c r="J904" i="5"/>
  <c r="F904" i="5"/>
  <c r="H904" i="5"/>
  <c r="E722" i="5"/>
  <c r="G722" i="5"/>
  <c r="R722" i="5"/>
  <c r="H722" i="5"/>
  <c r="I722" i="5"/>
  <c r="F722" i="5"/>
  <c r="J722" i="5"/>
  <c r="E608" i="5"/>
  <c r="G608" i="5"/>
  <c r="R608" i="5"/>
  <c r="H608" i="5"/>
  <c r="F608" i="5"/>
  <c r="J608" i="5"/>
  <c r="I608" i="5"/>
  <c r="E914" i="5"/>
  <c r="G914" i="5"/>
  <c r="R914" i="5"/>
  <c r="F914" i="5"/>
  <c r="J914" i="5"/>
  <c r="I914" i="5"/>
  <c r="H914" i="5"/>
  <c r="E1010" i="5"/>
  <c r="G1010" i="5"/>
  <c r="I1010" i="5"/>
  <c r="R1010" i="5"/>
  <c r="J1010" i="5"/>
  <c r="F1010" i="5"/>
  <c r="H1010" i="5"/>
  <c r="E1178" i="5"/>
  <c r="G1178" i="5"/>
  <c r="F1178" i="5"/>
  <c r="R1178" i="5"/>
  <c r="H1178" i="5"/>
  <c r="I1178" i="5"/>
  <c r="J1178" i="5"/>
  <c r="E1346" i="5"/>
  <c r="H1346" i="5"/>
  <c r="I1346" i="5"/>
  <c r="R1346" i="5"/>
  <c r="J1346" i="5"/>
  <c r="F1346" i="5"/>
  <c r="G1346" i="5"/>
  <c r="E1410" i="5"/>
  <c r="R1410" i="5"/>
  <c r="J1410" i="5"/>
  <c r="I1410" i="5"/>
  <c r="H1410" i="5"/>
  <c r="F1410" i="5"/>
  <c r="G1410" i="5"/>
  <c r="E1485" i="5"/>
  <c r="F1485" i="5"/>
  <c r="R1485" i="5"/>
  <c r="J1485" i="5"/>
  <c r="I1485" i="5"/>
  <c r="H1485" i="5"/>
  <c r="G1485" i="5"/>
  <c r="E1786" i="5"/>
  <c r="R1786" i="5"/>
  <c r="J1786" i="5"/>
  <c r="I1786" i="5"/>
  <c r="H1786" i="5"/>
  <c r="F1786" i="5"/>
  <c r="G1786" i="5"/>
  <c r="E80" i="5"/>
  <c r="G80" i="5"/>
  <c r="I80" i="5"/>
  <c r="J80" i="5"/>
  <c r="H80" i="5"/>
  <c r="E36" i="5"/>
  <c r="H36" i="5"/>
  <c r="F36" i="5"/>
  <c r="G1814" i="5"/>
  <c r="E1814" i="5"/>
  <c r="R1814" i="5"/>
  <c r="J1814" i="5"/>
  <c r="F1814" i="5"/>
  <c r="I1814" i="5"/>
  <c r="H1814" i="5"/>
  <c r="E1750" i="5"/>
  <c r="G1750" i="5"/>
  <c r="J1750" i="5"/>
  <c r="R1750" i="5"/>
  <c r="F1750" i="5"/>
  <c r="H1750" i="5"/>
  <c r="I1750" i="5"/>
  <c r="E1711" i="5"/>
  <c r="G1711" i="5"/>
  <c r="H1711" i="5"/>
  <c r="R1711" i="5"/>
  <c r="J1711" i="5"/>
  <c r="I1711" i="5"/>
  <c r="F1711" i="5"/>
  <c r="E1429" i="5"/>
  <c r="R1429" i="5"/>
  <c r="H1429" i="5"/>
  <c r="I1429" i="5"/>
  <c r="F1429" i="5"/>
  <c r="J1429" i="5"/>
  <c r="G1429" i="5"/>
  <c r="E1730" i="5"/>
  <c r="R1730" i="5"/>
  <c r="H1730" i="5"/>
  <c r="J1730" i="5"/>
  <c r="I1730" i="5"/>
  <c r="F1730" i="5"/>
  <c r="G1730" i="5"/>
  <c r="E1655" i="5"/>
  <c r="G1655" i="5"/>
  <c r="F1655" i="5"/>
  <c r="H1655" i="5"/>
  <c r="J1655" i="5"/>
  <c r="R1655" i="5"/>
  <c r="I1655" i="5"/>
  <c r="E1799" i="5"/>
  <c r="G1799" i="5"/>
  <c r="J1799" i="5"/>
  <c r="I1799" i="5"/>
  <c r="H1799" i="5"/>
  <c r="R1799" i="5"/>
  <c r="F1799" i="5"/>
  <c r="E1735" i="5"/>
  <c r="G1735" i="5"/>
  <c r="F1735" i="5"/>
  <c r="R1735" i="5"/>
  <c r="J1735" i="5"/>
  <c r="I1735" i="5"/>
  <c r="H1735" i="5"/>
  <c r="E1484" i="5"/>
  <c r="G1484" i="5"/>
  <c r="H1484" i="5"/>
  <c r="F1484" i="5"/>
  <c r="I1484" i="5"/>
  <c r="R1484" i="5"/>
  <c r="J1484" i="5"/>
  <c r="E1695" i="5"/>
  <c r="G1695" i="5"/>
  <c r="I1695" i="5"/>
  <c r="H1695" i="5"/>
  <c r="J1695" i="5"/>
  <c r="R1695" i="5"/>
  <c r="F1695" i="5"/>
  <c r="E223" i="5"/>
  <c r="G223" i="5"/>
  <c r="F223" i="5"/>
  <c r="I223" i="5"/>
  <c r="R223" i="5"/>
  <c r="H223" i="5"/>
  <c r="J223" i="5"/>
  <c r="E282" i="5"/>
  <c r="G282" i="5"/>
  <c r="F282" i="5"/>
  <c r="I282" i="5"/>
  <c r="R282" i="5"/>
  <c r="J282" i="5"/>
  <c r="H282" i="5"/>
  <c r="E346" i="5"/>
  <c r="G346" i="5"/>
  <c r="R346" i="5"/>
  <c r="H346" i="5"/>
  <c r="J346" i="5"/>
  <c r="F346" i="5"/>
  <c r="I346" i="5"/>
  <c r="G205" i="5"/>
  <c r="E205" i="5"/>
  <c r="R205" i="5"/>
  <c r="I205" i="5"/>
  <c r="F205" i="5"/>
  <c r="H205" i="5"/>
  <c r="J205" i="5"/>
  <c r="E392" i="5"/>
  <c r="G392" i="5"/>
  <c r="I392" i="5"/>
  <c r="H392" i="5"/>
  <c r="F392" i="5"/>
  <c r="R392" i="5"/>
  <c r="J392" i="5"/>
  <c r="E1594" i="5"/>
  <c r="J1594" i="5"/>
  <c r="I1594" i="5"/>
  <c r="H1594" i="5"/>
  <c r="F1594" i="5"/>
  <c r="R1594" i="5"/>
  <c r="G1594" i="5"/>
  <c r="E1779" i="5"/>
  <c r="J1779" i="5"/>
  <c r="I1779" i="5"/>
  <c r="H1779" i="5"/>
  <c r="F1779" i="5"/>
  <c r="R1779" i="5"/>
  <c r="G1779" i="5"/>
  <c r="E773" i="5"/>
  <c r="J773" i="5"/>
  <c r="R773" i="5"/>
  <c r="H773" i="5"/>
  <c r="F773" i="5"/>
  <c r="I773" i="5"/>
  <c r="G773" i="5"/>
  <c r="E97" i="5"/>
  <c r="R97" i="5"/>
  <c r="I97" i="5"/>
  <c r="J97" i="5"/>
  <c r="F97" i="5"/>
  <c r="H97" i="5"/>
  <c r="E164" i="5"/>
  <c r="G164" i="5"/>
  <c r="H164" i="5"/>
  <c r="J164" i="5"/>
  <c r="I164" i="5"/>
  <c r="F164" i="5"/>
  <c r="R164" i="5"/>
  <c r="E45" i="5"/>
  <c r="G45" i="5"/>
  <c r="R45" i="5"/>
  <c r="F45" i="5"/>
  <c r="J45" i="5"/>
  <c r="H45" i="5"/>
  <c r="I45" i="5"/>
  <c r="E109" i="5"/>
  <c r="I109" i="5"/>
  <c r="F109" i="5"/>
  <c r="R109" i="5"/>
  <c r="H109" i="5"/>
  <c r="J109" i="5"/>
  <c r="E235" i="5"/>
  <c r="G235" i="5"/>
  <c r="R235" i="5"/>
  <c r="I235" i="5"/>
  <c r="F235" i="5"/>
  <c r="J235" i="5"/>
  <c r="H235" i="5"/>
  <c r="E167" i="5"/>
  <c r="G167" i="5"/>
  <c r="H167" i="5"/>
  <c r="F167" i="5"/>
  <c r="I167" i="5"/>
  <c r="R167" i="5"/>
  <c r="J167" i="5"/>
  <c r="E318" i="5"/>
  <c r="G318" i="5"/>
  <c r="F318" i="5"/>
  <c r="J318" i="5"/>
  <c r="R318" i="5"/>
  <c r="H318" i="5"/>
  <c r="I318" i="5"/>
  <c r="G304" i="5"/>
  <c r="E304" i="5"/>
  <c r="I304" i="5"/>
  <c r="J304" i="5"/>
  <c r="H304" i="5"/>
  <c r="R304" i="5"/>
  <c r="F304" i="5"/>
  <c r="E233" i="5"/>
  <c r="R233" i="5"/>
  <c r="F233" i="5"/>
  <c r="J233" i="5"/>
  <c r="G233" i="5"/>
  <c r="H233" i="5"/>
  <c r="I233" i="5"/>
  <c r="H234" i="5"/>
  <c r="I234" i="5"/>
  <c r="R234" i="5"/>
  <c r="E384" i="5"/>
  <c r="G384" i="5"/>
  <c r="J384" i="5"/>
  <c r="I384" i="5"/>
  <c r="H384" i="5"/>
  <c r="F384" i="5"/>
  <c r="R384" i="5"/>
  <c r="E398" i="5"/>
  <c r="G398" i="5"/>
  <c r="R398" i="5"/>
  <c r="H398" i="5"/>
  <c r="J398" i="5"/>
  <c r="F398" i="5"/>
  <c r="I398" i="5"/>
  <c r="E433" i="5"/>
  <c r="G433" i="5"/>
  <c r="F433" i="5"/>
  <c r="J433" i="5"/>
  <c r="R433" i="5"/>
  <c r="H433" i="5"/>
  <c r="I433" i="5"/>
  <c r="E1663" i="5"/>
  <c r="G1663" i="5"/>
  <c r="F1663" i="5"/>
  <c r="H1663" i="5"/>
  <c r="R1663" i="5"/>
  <c r="I1663" i="5"/>
  <c r="J1663" i="5"/>
  <c r="E174" i="5"/>
  <c r="G174" i="5"/>
  <c r="I174" i="5"/>
  <c r="H174" i="5"/>
  <c r="J174" i="5"/>
  <c r="F174" i="5"/>
  <c r="R174" i="5"/>
  <c r="G236" i="5"/>
  <c r="E236" i="5"/>
  <c r="F236" i="5"/>
  <c r="R236" i="5"/>
  <c r="I236" i="5"/>
  <c r="J236" i="5"/>
  <c r="H236" i="5"/>
  <c r="E290" i="5"/>
  <c r="G290" i="5"/>
  <c r="J290" i="5"/>
  <c r="H290" i="5"/>
  <c r="I290" i="5"/>
  <c r="R290" i="5"/>
  <c r="F290" i="5"/>
  <c r="E354" i="5"/>
  <c r="G354" i="5"/>
  <c r="R354" i="5"/>
  <c r="I354" i="5"/>
  <c r="H354" i="5"/>
  <c r="F354" i="5"/>
  <c r="J354" i="5"/>
  <c r="E411" i="5"/>
  <c r="H411" i="5"/>
  <c r="R411" i="5"/>
  <c r="J411" i="5"/>
  <c r="F411" i="5"/>
  <c r="I411" i="5"/>
  <c r="G411" i="5"/>
  <c r="X1437" i="5"/>
  <c r="E120" i="5"/>
  <c r="G120" i="5"/>
  <c r="H120" i="5"/>
  <c r="F120" i="5"/>
  <c r="R120" i="5"/>
  <c r="I120" i="5"/>
  <c r="J120" i="5"/>
  <c r="E254" i="5"/>
  <c r="G254" i="5"/>
  <c r="J254" i="5"/>
  <c r="F254" i="5"/>
  <c r="R254" i="5"/>
  <c r="I254" i="5"/>
  <c r="H254" i="5"/>
  <c r="E191" i="5"/>
  <c r="F191" i="5"/>
  <c r="G191" i="5"/>
  <c r="J191" i="5"/>
  <c r="H191" i="5"/>
  <c r="I191" i="5"/>
  <c r="R191" i="5"/>
  <c r="E409" i="5"/>
  <c r="G409" i="5"/>
  <c r="J409" i="5"/>
  <c r="H409" i="5"/>
  <c r="I409" i="5"/>
  <c r="R409" i="5"/>
  <c r="F409" i="5"/>
  <c r="E486" i="5"/>
  <c r="G486" i="5"/>
  <c r="I486" i="5"/>
  <c r="H486" i="5"/>
  <c r="F486" i="5"/>
  <c r="R486" i="5"/>
  <c r="J486" i="5"/>
  <c r="E491" i="5"/>
  <c r="G491" i="5"/>
  <c r="F491" i="5"/>
  <c r="R491" i="5"/>
  <c r="H491" i="5"/>
  <c r="J491" i="5"/>
  <c r="I491" i="5"/>
  <c r="E555" i="5"/>
  <c r="G555" i="5"/>
  <c r="H555" i="5"/>
  <c r="R555" i="5"/>
  <c r="J555" i="5"/>
  <c r="I555" i="5"/>
  <c r="F555" i="5"/>
  <c r="E481" i="5"/>
  <c r="G481" i="5"/>
  <c r="R481" i="5"/>
  <c r="F481" i="5"/>
  <c r="J481" i="5"/>
  <c r="H481" i="5"/>
  <c r="I481" i="5"/>
  <c r="E648" i="5"/>
  <c r="G648" i="5"/>
  <c r="R648" i="5"/>
  <c r="F648" i="5"/>
  <c r="I648" i="5"/>
  <c r="J648" i="5"/>
  <c r="H648" i="5"/>
  <c r="G636" i="5"/>
  <c r="E636" i="5"/>
  <c r="R636" i="5"/>
  <c r="J636" i="5"/>
  <c r="H636" i="5"/>
  <c r="I636" i="5"/>
  <c r="F636" i="5"/>
  <c r="E349" i="5"/>
  <c r="F349" i="5"/>
  <c r="R349" i="5"/>
  <c r="G349" i="5"/>
  <c r="H349" i="5"/>
  <c r="I349" i="5"/>
  <c r="J349" i="5"/>
  <c r="E320" i="5"/>
  <c r="G320" i="5"/>
  <c r="F320" i="5"/>
  <c r="I320" i="5"/>
  <c r="H320" i="5"/>
  <c r="R320" i="5"/>
  <c r="J320" i="5"/>
  <c r="G331" i="5"/>
  <c r="E331" i="5"/>
  <c r="J331" i="5"/>
  <c r="R331" i="5"/>
  <c r="H331" i="5"/>
  <c r="F331" i="5"/>
  <c r="I331" i="5"/>
  <c r="G416" i="5"/>
  <c r="E416" i="5"/>
  <c r="I416" i="5"/>
  <c r="H416" i="5"/>
  <c r="J416" i="5"/>
  <c r="F416" i="5"/>
  <c r="R416" i="5"/>
  <c r="E425" i="5"/>
  <c r="G425" i="5"/>
  <c r="F425" i="5"/>
  <c r="R425" i="5"/>
  <c r="J425" i="5"/>
  <c r="I425" i="5"/>
  <c r="H425" i="5"/>
  <c r="E492" i="5"/>
  <c r="G492" i="5"/>
  <c r="R492" i="5"/>
  <c r="F492" i="5"/>
  <c r="H492" i="5"/>
  <c r="J492" i="5"/>
  <c r="I492" i="5"/>
  <c r="E863" i="5"/>
  <c r="G863" i="5"/>
  <c r="F863" i="5"/>
  <c r="I863" i="5"/>
  <c r="H863" i="5"/>
  <c r="R863" i="5"/>
  <c r="J863" i="5"/>
  <c r="E192" i="5"/>
  <c r="G192" i="5"/>
  <c r="R192" i="5"/>
  <c r="F192" i="5"/>
  <c r="I192" i="5"/>
  <c r="J192" i="5"/>
  <c r="H192" i="5"/>
  <c r="E57" i="5"/>
  <c r="I57" i="5"/>
  <c r="F57" i="5"/>
  <c r="H57" i="5"/>
  <c r="R57" i="5"/>
  <c r="J57" i="5"/>
  <c r="E22" i="5"/>
  <c r="G22" i="5"/>
  <c r="I22" i="5"/>
  <c r="R22" i="5"/>
  <c r="F22" i="5"/>
  <c r="J22" i="5"/>
  <c r="H22" i="5"/>
  <c r="E86" i="5"/>
  <c r="G86" i="5"/>
  <c r="I86" i="5"/>
  <c r="H86" i="5"/>
  <c r="R86" i="5"/>
  <c r="F86" i="5"/>
  <c r="J86" i="5"/>
  <c r="E150" i="5"/>
  <c r="G150" i="5"/>
  <c r="J150" i="5"/>
  <c r="H150" i="5"/>
  <c r="F150" i="5"/>
  <c r="R150" i="5"/>
  <c r="I150" i="5"/>
  <c r="E119" i="5"/>
  <c r="G119" i="5"/>
  <c r="R119" i="5"/>
  <c r="J119" i="5"/>
  <c r="F119" i="5"/>
  <c r="H119" i="5"/>
  <c r="I119" i="5"/>
  <c r="E620" i="5"/>
  <c r="G620" i="5"/>
  <c r="R620" i="5"/>
  <c r="J620" i="5"/>
  <c r="F620" i="5"/>
  <c r="I620" i="5"/>
  <c r="H620" i="5"/>
  <c r="E789" i="5"/>
  <c r="J789" i="5"/>
  <c r="R789" i="5"/>
  <c r="H789" i="5"/>
  <c r="F789" i="5"/>
  <c r="I789" i="5"/>
  <c r="G789" i="5"/>
  <c r="E1068" i="5"/>
  <c r="G1068" i="5"/>
  <c r="R1068" i="5"/>
  <c r="J1068" i="5"/>
  <c r="F1068" i="5"/>
  <c r="H1068" i="5"/>
  <c r="I1068" i="5"/>
  <c r="E1117" i="5"/>
  <c r="R1117" i="5"/>
  <c r="F1117" i="5"/>
  <c r="J1117" i="5"/>
  <c r="I1117" i="5"/>
  <c r="H1117" i="5"/>
  <c r="G1117" i="5"/>
  <c r="E614" i="5"/>
  <c r="G614" i="5"/>
  <c r="J614" i="5"/>
  <c r="I614" i="5"/>
  <c r="R614" i="5"/>
  <c r="F614" i="5"/>
  <c r="H614" i="5"/>
  <c r="E1163" i="5"/>
  <c r="I1163" i="5"/>
  <c r="H1163" i="5"/>
  <c r="R1163" i="5"/>
  <c r="J1163" i="5"/>
  <c r="F1163" i="5"/>
  <c r="G1163" i="5"/>
  <c r="E1283" i="5"/>
  <c r="H1283" i="5"/>
  <c r="I1283" i="5"/>
  <c r="R1283" i="5"/>
  <c r="F1283" i="5"/>
  <c r="J1283" i="5"/>
  <c r="G1283" i="5"/>
  <c r="E1482" i="5"/>
  <c r="I1482" i="5"/>
  <c r="F1482" i="5"/>
  <c r="R1482" i="5"/>
  <c r="J1482" i="5"/>
  <c r="H1482" i="5"/>
  <c r="G1482" i="5"/>
  <c r="E122" i="5"/>
  <c r="G122" i="5"/>
  <c r="I122" i="5"/>
  <c r="H122" i="5"/>
  <c r="F122" i="5"/>
  <c r="R122" i="5"/>
  <c r="J122" i="5"/>
  <c r="G27" i="5"/>
  <c r="E27" i="5"/>
  <c r="H27" i="5"/>
  <c r="R27" i="5"/>
  <c r="F27" i="5"/>
  <c r="E91" i="5"/>
  <c r="G91" i="5"/>
  <c r="J91" i="5"/>
  <c r="H91" i="5"/>
  <c r="I91" i="5"/>
  <c r="F91" i="5"/>
  <c r="R91" i="5"/>
  <c r="E155" i="5"/>
  <c r="G155" i="5"/>
  <c r="F155" i="5"/>
  <c r="H155" i="5"/>
  <c r="I155" i="5"/>
  <c r="R155" i="5"/>
  <c r="J155" i="5"/>
  <c r="E1578" i="5"/>
  <c r="H1578" i="5"/>
  <c r="F1578" i="5"/>
  <c r="J1578" i="5"/>
  <c r="R1578" i="5"/>
  <c r="I1578" i="5"/>
  <c r="G1578" i="5"/>
  <c r="J169" i="5"/>
  <c r="E502" i="5"/>
  <c r="G502" i="5"/>
  <c r="I502" i="5"/>
  <c r="F502" i="5"/>
  <c r="J502" i="5"/>
  <c r="H502" i="5"/>
  <c r="R502" i="5"/>
  <c r="E265" i="5"/>
  <c r="G265" i="5"/>
  <c r="R265" i="5"/>
  <c r="J265" i="5"/>
  <c r="H265" i="5"/>
  <c r="F265" i="5"/>
  <c r="I265" i="5"/>
  <c r="E215" i="5"/>
  <c r="G215" i="5"/>
  <c r="H215" i="5"/>
  <c r="R215" i="5"/>
  <c r="I215" i="5"/>
  <c r="J215" i="5"/>
  <c r="F215" i="5"/>
  <c r="E605" i="5"/>
  <c r="I605" i="5"/>
  <c r="F605" i="5"/>
  <c r="H605" i="5"/>
  <c r="J605" i="5"/>
  <c r="R605" i="5"/>
  <c r="G605" i="5"/>
  <c r="E1503" i="5"/>
  <c r="G1503" i="5"/>
  <c r="R1503" i="5"/>
  <c r="J1503" i="5"/>
  <c r="F1503" i="5"/>
  <c r="I1503" i="5"/>
  <c r="H1503" i="5"/>
  <c r="G1670" i="5"/>
  <c r="F1670" i="5"/>
  <c r="R1670" i="5"/>
  <c r="J1670" i="5"/>
  <c r="E1670" i="5"/>
  <c r="I1670" i="5"/>
  <c r="H1670" i="5"/>
  <c r="E1260" i="5"/>
  <c r="G1260" i="5"/>
  <c r="R1260" i="5"/>
  <c r="I1260" i="5"/>
  <c r="H1260" i="5"/>
  <c r="F1260" i="5"/>
  <c r="J1260" i="5"/>
  <c r="E1477" i="5"/>
  <c r="J1477" i="5"/>
  <c r="R1477" i="5"/>
  <c r="I1477" i="5"/>
  <c r="H1477" i="5"/>
  <c r="F1477" i="5"/>
  <c r="G1477" i="5"/>
  <c r="E224" i="5"/>
  <c r="G224" i="5"/>
  <c r="J224" i="5"/>
  <c r="R224" i="5"/>
  <c r="H224" i="5"/>
  <c r="I224" i="5"/>
  <c r="F224" i="5"/>
  <c r="G1791" i="5"/>
  <c r="E1791" i="5"/>
  <c r="J1791" i="5"/>
  <c r="I1791" i="5"/>
  <c r="F1791" i="5"/>
  <c r="R1791" i="5"/>
  <c r="H1791" i="5"/>
  <c r="E1727" i="5"/>
  <c r="G1727" i="5"/>
  <c r="R1727" i="5"/>
  <c r="F1727" i="5"/>
  <c r="H1727" i="5"/>
  <c r="J1727" i="5"/>
  <c r="I1727" i="5"/>
  <c r="E305" i="5"/>
  <c r="G305" i="5"/>
  <c r="H305" i="5"/>
  <c r="R305" i="5"/>
  <c r="I305" i="5"/>
  <c r="J305" i="5"/>
  <c r="F305" i="5"/>
  <c r="E446" i="5"/>
  <c r="G446" i="5"/>
  <c r="H446" i="5"/>
  <c r="F446" i="5"/>
  <c r="J446" i="5"/>
  <c r="I446" i="5"/>
  <c r="R446" i="5"/>
  <c r="E510" i="5"/>
  <c r="G510" i="5"/>
  <c r="I510" i="5"/>
  <c r="R510" i="5"/>
  <c r="F510" i="5"/>
  <c r="J510" i="5"/>
  <c r="H510" i="5"/>
  <c r="E145" i="5"/>
  <c r="F145" i="5"/>
  <c r="R145" i="5"/>
  <c r="I145" i="5"/>
  <c r="H145" i="5"/>
  <c r="J145" i="5"/>
  <c r="E725" i="5"/>
  <c r="J725" i="5"/>
  <c r="R725" i="5"/>
  <c r="F725" i="5"/>
  <c r="H725" i="5"/>
  <c r="I725" i="5"/>
  <c r="G725" i="5"/>
  <c r="E88" i="5"/>
  <c r="G88" i="5"/>
  <c r="R88" i="5"/>
  <c r="J88" i="5"/>
  <c r="H88" i="5"/>
  <c r="I88" i="5"/>
  <c r="F88" i="5"/>
  <c r="E201" i="5"/>
  <c r="R201" i="5"/>
  <c r="H201" i="5"/>
  <c r="F201" i="5"/>
  <c r="I201" i="5"/>
  <c r="E287" i="5"/>
  <c r="G287" i="5"/>
  <c r="F287" i="5"/>
  <c r="R287" i="5"/>
  <c r="J287" i="5"/>
  <c r="H287" i="5"/>
  <c r="I287" i="5"/>
  <c r="E316" i="5"/>
  <c r="G316" i="5"/>
  <c r="J316" i="5"/>
  <c r="I316" i="5"/>
  <c r="F316" i="5"/>
  <c r="H316" i="5"/>
  <c r="R316" i="5"/>
  <c r="E647" i="5"/>
  <c r="I647" i="5"/>
  <c r="F647" i="5"/>
  <c r="J647" i="5"/>
  <c r="G647" i="5"/>
  <c r="R647" i="5"/>
  <c r="H647" i="5"/>
  <c r="E106" i="5"/>
  <c r="H106" i="5"/>
  <c r="I106" i="5"/>
  <c r="F106" i="5"/>
  <c r="E1428" i="5"/>
  <c r="G1428" i="5"/>
  <c r="H1428" i="5"/>
  <c r="R1428" i="5"/>
  <c r="J1428" i="5"/>
  <c r="I1428" i="5"/>
  <c r="F1428" i="5"/>
  <c r="E1758" i="5"/>
  <c r="I1758" i="5"/>
  <c r="J1758" i="5"/>
  <c r="R1758" i="5"/>
  <c r="H1758" i="5"/>
  <c r="G1758" i="5"/>
  <c r="F1758" i="5"/>
  <c r="E590" i="5"/>
  <c r="G590" i="5"/>
  <c r="R590" i="5"/>
  <c r="F590" i="5"/>
  <c r="J590" i="5"/>
  <c r="I590" i="5"/>
  <c r="H590" i="5"/>
  <c r="E578" i="5"/>
  <c r="G578" i="5"/>
  <c r="H578" i="5"/>
  <c r="F578" i="5"/>
  <c r="R578" i="5"/>
  <c r="J578" i="5"/>
  <c r="I578" i="5"/>
  <c r="F256" i="5"/>
  <c r="E34" i="5"/>
  <c r="R34" i="5"/>
  <c r="I34" i="5"/>
  <c r="F34" i="5"/>
  <c r="J34" i="5"/>
  <c r="H34" i="5"/>
  <c r="H185" i="5"/>
  <c r="E1716" i="5"/>
  <c r="G1716" i="5"/>
  <c r="I1716" i="5"/>
  <c r="R1716" i="5"/>
  <c r="J1716" i="5"/>
  <c r="F1716" i="5"/>
  <c r="H1716" i="5"/>
  <c r="E273" i="5"/>
  <c r="G273" i="5"/>
  <c r="F273" i="5"/>
  <c r="R273" i="5"/>
  <c r="J273" i="5"/>
  <c r="H273" i="5"/>
  <c r="I273" i="5"/>
  <c r="E204" i="5"/>
  <c r="G204" i="5"/>
  <c r="F204" i="5"/>
  <c r="R204" i="5"/>
  <c r="J204" i="5"/>
  <c r="I204" i="5"/>
  <c r="H204" i="5"/>
  <c r="E338" i="5"/>
  <c r="G338" i="5"/>
  <c r="I338" i="5"/>
  <c r="R338" i="5"/>
  <c r="F338" i="5"/>
  <c r="H338" i="5"/>
  <c r="J338" i="5"/>
  <c r="E250" i="5"/>
  <c r="G250" i="5"/>
  <c r="J250" i="5"/>
  <c r="H250" i="5"/>
  <c r="F250" i="5"/>
  <c r="R250" i="5"/>
  <c r="I250" i="5"/>
  <c r="E295" i="5"/>
  <c r="G295" i="5"/>
  <c r="J295" i="5"/>
  <c r="I295" i="5"/>
  <c r="R295" i="5"/>
  <c r="H295" i="5"/>
  <c r="F295" i="5"/>
  <c r="E238" i="5"/>
  <c r="G238" i="5"/>
  <c r="I238" i="5"/>
  <c r="H238" i="5"/>
  <c r="F238" i="5"/>
  <c r="R238" i="5"/>
  <c r="J238" i="5"/>
  <c r="E324" i="5"/>
  <c r="G324" i="5"/>
  <c r="F324" i="5"/>
  <c r="J324" i="5"/>
  <c r="I324" i="5"/>
  <c r="R324" i="5"/>
  <c r="H324" i="5"/>
  <c r="E214" i="5"/>
  <c r="G214" i="5"/>
  <c r="H214" i="5"/>
  <c r="F214" i="5"/>
  <c r="R214" i="5"/>
  <c r="J214" i="5"/>
  <c r="I214" i="5"/>
  <c r="E149" i="5"/>
  <c r="J149" i="5"/>
  <c r="I149" i="5"/>
  <c r="R149" i="5"/>
  <c r="H149" i="5"/>
  <c r="F149" i="5"/>
  <c r="G149" i="5"/>
  <c r="E379" i="5"/>
  <c r="G379" i="5"/>
  <c r="I379" i="5"/>
  <c r="H379" i="5"/>
  <c r="F379" i="5"/>
  <c r="R379" i="5"/>
  <c r="J379" i="5"/>
  <c r="E528" i="5"/>
  <c r="G528" i="5"/>
  <c r="J528" i="5"/>
  <c r="H528" i="5"/>
  <c r="F528" i="5"/>
  <c r="R528" i="5"/>
  <c r="I528" i="5"/>
  <c r="E513" i="5"/>
  <c r="G513" i="5"/>
  <c r="R513" i="5"/>
  <c r="I513" i="5"/>
  <c r="J513" i="5"/>
  <c r="H513" i="5"/>
  <c r="F513" i="5"/>
  <c r="E729" i="5"/>
  <c r="G729" i="5"/>
  <c r="J729" i="5"/>
  <c r="H729" i="5"/>
  <c r="F729" i="5"/>
  <c r="R729" i="5"/>
  <c r="I729" i="5"/>
  <c r="E843" i="5"/>
  <c r="G843" i="5"/>
  <c r="H843" i="5"/>
  <c r="I843" i="5"/>
  <c r="R843" i="5"/>
  <c r="J843" i="5"/>
  <c r="F843" i="5"/>
  <c r="E1213" i="5"/>
  <c r="F1213" i="5"/>
  <c r="J1213" i="5"/>
  <c r="I1213" i="5"/>
  <c r="H1213" i="5"/>
  <c r="R1213" i="5"/>
  <c r="G1213" i="5"/>
  <c r="E1082" i="5"/>
  <c r="G1082" i="5"/>
  <c r="H1082" i="5"/>
  <c r="F1082" i="5"/>
  <c r="R1082" i="5"/>
  <c r="J1082" i="5"/>
  <c r="I1082" i="5"/>
  <c r="E1035" i="5"/>
  <c r="G1035" i="5"/>
  <c r="I1035" i="5"/>
  <c r="J1035" i="5"/>
  <c r="R1035" i="5"/>
  <c r="H1035" i="5"/>
  <c r="F1035" i="5"/>
  <c r="E1299" i="5"/>
  <c r="J1299" i="5"/>
  <c r="F1299" i="5"/>
  <c r="H1299" i="5"/>
  <c r="I1299" i="5"/>
  <c r="R1299" i="5"/>
  <c r="G1299" i="5"/>
  <c r="E1475" i="5"/>
  <c r="R1475" i="5"/>
  <c r="H1475" i="5"/>
  <c r="F1475" i="5"/>
  <c r="J1475" i="5"/>
  <c r="I1475" i="5"/>
  <c r="G1475" i="5"/>
  <c r="E1595" i="5"/>
  <c r="J1595" i="5"/>
  <c r="I1595" i="5"/>
  <c r="H1595" i="5"/>
  <c r="R1595" i="5"/>
  <c r="F1595" i="5"/>
  <c r="G1595" i="5"/>
  <c r="E1458" i="5"/>
  <c r="I1458" i="5"/>
  <c r="F1458" i="5"/>
  <c r="H1458" i="5"/>
  <c r="R1458" i="5"/>
  <c r="J1458" i="5"/>
  <c r="G1458" i="5"/>
  <c r="E569" i="5"/>
  <c r="G569" i="5"/>
  <c r="R569" i="5"/>
  <c r="I569" i="5"/>
  <c r="H569" i="5"/>
  <c r="F569" i="5"/>
  <c r="J569" i="5"/>
  <c r="G940" i="5"/>
  <c r="E940" i="5"/>
  <c r="R940" i="5"/>
  <c r="I940" i="5"/>
  <c r="J940" i="5"/>
  <c r="F940" i="5"/>
  <c r="H940" i="5"/>
  <c r="E687" i="5"/>
  <c r="G687" i="5"/>
  <c r="H687" i="5"/>
  <c r="I687" i="5"/>
  <c r="R687" i="5"/>
  <c r="J687" i="5"/>
  <c r="F687" i="5"/>
  <c r="E837" i="5"/>
  <c r="H837" i="5"/>
  <c r="J837" i="5"/>
  <c r="I837" i="5"/>
  <c r="F837" i="5"/>
  <c r="R837" i="5"/>
  <c r="G837" i="5"/>
  <c r="E152" i="5"/>
  <c r="G152" i="5"/>
  <c r="R152" i="5"/>
  <c r="H152" i="5"/>
  <c r="J152" i="5"/>
  <c r="F152" i="5"/>
  <c r="I152" i="5"/>
  <c r="E113" i="5"/>
  <c r="F113" i="5"/>
  <c r="R113" i="5"/>
  <c r="H113" i="5"/>
  <c r="J113" i="5"/>
  <c r="I113" i="5"/>
  <c r="E156" i="5"/>
  <c r="G156" i="5"/>
  <c r="I156" i="5"/>
  <c r="J156" i="5"/>
  <c r="F156" i="5"/>
  <c r="R156" i="5"/>
  <c r="H156" i="5"/>
  <c r="E37" i="5"/>
  <c r="G37" i="5"/>
  <c r="R37" i="5"/>
  <c r="I37" i="5"/>
  <c r="F37" i="5"/>
  <c r="H37" i="5"/>
  <c r="J37" i="5"/>
  <c r="E101" i="5"/>
  <c r="G101" i="5"/>
  <c r="F101" i="5"/>
  <c r="J101" i="5"/>
  <c r="I101" i="5"/>
  <c r="H101" i="5"/>
  <c r="R101" i="5"/>
  <c r="E378" i="5"/>
  <c r="G378" i="5"/>
  <c r="I378" i="5"/>
  <c r="R378" i="5"/>
  <c r="H378" i="5"/>
  <c r="F378" i="5"/>
  <c r="J378" i="5"/>
  <c r="E1618" i="5"/>
  <c r="I1618" i="5"/>
  <c r="F1618" i="5"/>
  <c r="J1618" i="5"/>
  <c r="R1618" i="5"/>
  <c r="H1618" i="5"/>
  <c r="G1618" i="5"/>
  <c r="H92" i="5"/>
  <c r="E370" i="5"/>
  <c r="G370" i="5"/>
  <c r="I370" i="5"/>
  <c r="F370" i="5"/>
  <c r="R370" i="5"/>
  <c r="J370" i="5"/>
  <c r="H370" i="5"/>
  <c r="E438" i="5"/>
  <c r="G438" i="5"/>
  <c r="H438" i="5"/>
  <c r="J438" i="5"/>
  <c r="F438" i="5"/>
  <c r="R438" i="5"/>
  <c r="I438" i="5"/>
  <c r="E10" i="5"/>
  <c r="I10" i="5"/>
  <c r="F10" i="5"/>
  <c r="J10" i="5"/>
  <c r="H10" i="5"/>
  <c r="R10" i="5"/>
  <c r="E1774" i="5"/>
  <c r="G1774" i="5"/>
  <c r="J1774" i="5"/>
  <c r="I1774" i="5"/>
  <c r="H1774" i="5"/>
  <c r="F1774" i="5"/>
  <c r="R1774" i="5"/>
  <c r="E1372" i="5"/>
  <c r="G1372" i="5"/>
  <c r="I1372" i="5"/>
  <c r="J1372" i="5"/>
  <c r="H1372" i="5"/>
  <c r="F1372" i="5"/>
  <c r="R1372" i="5"/>
  <c r="E476" i="5"/>
  <c r="G476" i="5"/>
  <c r="J476" i="5"/>
  <c r="H476" i="5"/>
  <c r="F476" i="5"/>
  <c r="R476" i="5"/>
  <c r="I476" i="5"/>
  <c r="E540" i="5"/>
  <c r="G540" i="5"/>
  <c r="F540" i="5"/>
  <c r="R540" i="5"/>
  <c r="J540" i="5"/>
  <c r="H540" i="5"/>
  <c r="I540" i="5"/>
  <c r="E668" i="5"/>
  <c r="G668" i="5"/>
  <c r="J668" i="5"/>
  <c r="I668" i="5"/>
  <c r="H668" i="5"/>
  <c r="R668" i="5"/>
  <c r="F668" i="5"/>
  <c r="E1725" i="5"/>
  <c r="J1725" i="5"/>
  <c r="F1725" i="5"/>
  <c r="R1725" i="5"/>
  <c r="I1725" i="5"/>
  <c r="H1725" i="5"/>
  <c r="G1725" i="5"/>
  <c r="X1682" i="5"/>
  <c r="E1486" i="5"/>
  <c r="G1486" i="5"/>
  <c r="I1486" i="5"/>
  <c r="F1486" i="5"/>
  <c r="H1486" i="5"/>
  <c r="R1486" i="5"/>
  <c r="J1486" i="5"/>
  <c r="E39" i="5"/>
  <c r="H39" i="5"/>
  <c r="I39" i="5"/>
  <c r="R39" i="5"/>
  <c r="F39" i="5"/>
  <c r="G39" i="5"/>
  <c r="J39" i="5"/>
  <c r="E103" i="5"/>
  <c r="G103" i="5"/>
  <c r="F103" i="5"/>
  <c r="I103" i="5"/>
  <c r="H103" i="5"/>
  <c r="J103" i="5"/>
  <c r="R103" i="5"/>
  <c r="E141" i="5"/>
  <c r="G141" i="5"/>
  <c r="R141" i="5"/>
  <c r="F141" i="5"/>
  <c r="H141" i="5"/>
  <c r="J141" i="5"/>
  <c r="I141" i="5"/>
  <c r="E311" i="5"/>
  <c r="G311" i="5"/>
  <c r="F311" i="5"/>
  <c r="R311" i="5"/>
  <c r="H311" i="5"/>
  <c r="J311" i="5"/>
  <c r="I311" i="5"/>
  <c r="G270" i="5"/>
  <c r="R270" i="5"/>
  <c r="F270" i="5"/>
  <c r="I270" i="5"/>
  <c r="E213" i="5"/>
  <c r="G213" i="5"/>
  <c r="F213" i="5"/>
  <c r="I213" i="5"/>
  <c r="H213" i="5"/>
  <c r="J213" i="5"/>
  <c r="R213" i="5"/>
  <c r="E340" i="5"/>
  <c r="G340" i="5"/>
  <c r="R340" i="5"/>
  <c r="H340" i="5"/>
  <c r="J340" i="5"/>
  <c r="I340" i="5"/>
  <c r="F340" i="5"/>
  <c r="E68" i="5"/>
  <c r="R68" i="5"/>
  <c r="H68" i="5"/>
  <c r="I68" i="5"/>
  <c r="J68" i="5"/>
  <c r="F68" i="5"/>
  <c r="E1798" i="5"/>
  <c r="G1798" i="5"/>
  <c r="H1798" i="5"/>
  <c r="J1798" i="5"/>
  <c r="R1798" i="5"/>
  <c r="I1798" i="5"/>
  <c r="F1798" i="5"/>
  <c r="E1734" i="5"/>
  <c r="G1734" i="5"/>
  <c r="I1734" i="5"/>
  <c r="R1734" i="5"/>
  <c r="J1734" i="5"/>
  <c r="F1734" i="5"/>
  <c r="H1734" i="5"/>
  <c r="E9" i="5"/>
  <c r="H9" i="5"/>
  <c r="I9" i="5"/>
  <c r="R9" i="5"/>
  <c r="J9" i="5"/>
  <c r="F9" i="5"/>
  <c r="E1512" i="5"/>
  <c r="G1512" i="5"/>
  <c r="I1512" i="5"/>
  <c r="H1512" i="5"/>
  <c r="R1512" i="5"/>
  <c r="J1512" i="5"/>
  <c r="F1512" i="5"/>
  <c r="G46" i="5"/>
  <c r="E46" i="5"/>
  <c r="R46" i="5"/>
  <c r="I46" i="5"/>
  <c r="J46" i="5"/>
  <c r="F46" i="5"/>
  <c r="H46" i="5"/>
  <c r="E79" i="5"/>
  <c r="G79" i="5"/>
  <c r="I79" i="5"/>
  <c r="J79" i="5"/>
  <c r="R79" i="5"/>
  <c r="F79" i="5"/>
  <c r="H79" i="5"/>
  <c r="E143" i="5"/>
  <c r="G143" i="5"/>
  <c r="H143" i="5"/>
  <c r="R143" i="5"/>
  <c r="J143" i="5"/>
  <c r="F143" i="5"/>
  <c r="I143" i="5"/>
  <c r="G237" i="5"/>
  <c r="E237" i="5"/>
  <c r="R237" i="5"/>
  <c r="F237" i="5"/>
  <c r="H237" i="5"/>
  <c r="I237" i="5"/>
  <c r="J237" i="5"/>
  <c r="E225" i="5"/>
  <c r="G225" i="5"/>
  <c r="H225" i="5"/>
  <c r="J225" i="5"/>
  <c r="I225" i="5"/>
  <c r="R225" i="5"/>
  <c r="F225" i="5"/>
  <c r="E488" i="5"/>
  <c r="G488" i="5"/>
  <c r="H488" i="5"/>
  <c r="I488" i="5"/>
  <c r="F488" i="5"/>
  <c r="J488" i="5"/>
  <c r="R488" i="5"/>
  <c r="E1703" i="5"/>
  <c r="G1703" i="5"/>
  <c r="R1703" i="5"/>
  <c r="J1703" i="5"/>
  <c r="F1703" i="5"/>
  <c r="I1703" i="5"/>
  <c r="H1703" i="5"/>
  <c r="G244" i="5"/>
  <c r="E244" i="5"/>
  <c r="J244" i="5"/>
  <c r="H244" i="5"/>
  <c r="R244" i="5"/>
  <c r="E291" i="5"/>
  <c r="G291" i="5"/>
  <c r="H291" i="5"/>
  <c r="R291" i="5"/>
  <c r="F291" i="5"/>
  <c r="J291" i="5"/>
  <c r="I291" i="5"/>
  <c r="E367" i="5"/>
  <c r="G367" i="5"/>
  <c r="R367" i="5"/>
  <c r="F367" i="5"/>
  <c r="H367" i="5"/>
  <c r="I367" i="5"/>
  <c r="J367" i="5"/>
  <c r="E1634" i="5"/>
  <c r="H1634" i="5"/>
  <c r="F1634" i="5"/>
  <c r="J1634" i="5"/>
  <c r="R1634" i="5"/>
  <c r="I1634" i="5"/>
  <c r="G1634" i="5"/>
  <c r="E1687" i="5"/>
  <c r="G1687" i="5"/>
  <c r="R1687" i="5"/>
  <c r="I1687" i="5"/>
  <c r="J1687" i="5"/>
  <c r="F1687" i="5"/>
  <c r="H1687" i="5"/>
  <c r="E1807" i="5"/>
  <c r="G1807" i="5"/>
  <c r="H1807" i="5"/>
  <c r="J1807" i="5"/>
  <c r="F1807" i="5"/>
  <c r="I1807" i="5"/>
  <c r="R1807" i="5"/>
  <c r="E1743" i="5"/>
  <c r="G1743" i="5"/>
  <c r="H1743" i="5"/>
  <c r="R1743" i="5"/>
  <c r="J1743" i="5"/>
  <c r="I1743" i="5"/>
  <c r="F1743" i="5"/>
  <c r="E1518" i="5"/>
  <c r="G1518" i="5"/>
  <c r="F1518" i="5"/>
  <c r="I1518" i="5"/>
  <c r="J1518" i="5"/>
  <c r="R1518" i="5"/>
  <c r="H1518" i="5"/>
  <c r="E364" i="5"/>
  <c r="G364" i="5"/>
  <c r="I364" i="5"/>
  <c r="H364" i="5"/>
  <c r="F364" i="5"/>
  <c r="R364" i="5"/>
  <c r="J364" i="5"/>
  <c r="E494" i="5"/>
  <c r="G494" i="5"/>
  <c r="F494" i="5"/>
  <c r="R494" i="5"/>
  <c r="J494" i="5"/>
  <c r="H494" i="5"/>
  <c r="I494" i="5"/>
  <c r="E591" i="5"/>
  <c r="G591" i="5"/>
  <c r="J591" i="5"/>
  <c r="F591" i="5"/>
  <c r="I591" i="5"/>
  <c r="R591" i="5"/>
  <c r="H591" i="5"/>
  <c r="E361" i="5"/>
  <c r="G361" i="5"/>
  <c r="R361" i="5"/>
  <c r="J361" i="5"/>
  <c r="I361" i="5"/>
  <c r="H361" i="5"/>
  <c r="F361" i="5"/>
  <c r="E553" i="5"/>
  <c r="G553" i="5"/>
  <c r="I553" i="5"/>
  <c r="F553" i="5"/>
  <c r="R553" i="5"/>
  <c r="J553" i="5"/>
  <c r="H553" i="5"/>
  <c r="E936" i="5"/>
  <c r="G936" i="5"/>
  <c r="F936" i="5"/>
  <c r="J936" i="5"/>
  <c r="R936" i="5"/>
  <c r="H936" i="5"/>
  <c r="I936" i="5"/>
  <c r="G1000" i="5"/>
  <c r="E1000" i="5"/>
  <c r="R1000" i="5"/>
  <c r="J1000" i="5"/>
  <c r="F1000" i="5"/>
  <c r="I1000" i="5"/>
  <c r="H1000" i="5"/>
  <c r="E679" i="5"/>
  <c r="R679" i="5"/>
  <c r="G679" i="5"/>
  <c r="H679" i="5"/>
  <c r="I679" i="5"/>
  <c r="F679" i="5"/>
  <c r="J679" i="5"/>
  <c r="E822" i="5"/>
  <c r="G822" i="5"/>
  <c r="R822" i="5"/>
  <c r="F822" i="5"/>
  <c r="I822" i="5"/>
  <c r="J822" i="5"/>
  <c r="H822" i="5"/>
  <c r="E946" i="5"/>
  <c r="G946" i="5"/>
  <c r="R946" i="5"/>
  <c r="F946" i="5"/>
  <c r="H946" i="5"/>
  <c r="J946" i="5"/>
  <c r="I946" i="5"/>
  <c r="E1042" i="5"/>
  <c r="G1042" i="5"/>
  <c r="I1042" i="5"/>
  <c r="J1042" i="5"/>
  <c r="R1042" i="5"/>
  <c r="F1042" i="5"/>
  <c r="H1042" i="5"/>
  <c r="E891" i="5"/>
  <c r="G891" i="5"/>
  <c r="F891" i="5"/>
  <c r="H891" i="5"/>
  <c r="R891" i="5"/>
  <c r="J891" i="5"/>
  <c r="I891" i="5"/>
  <c r="E1114" i="5"/>
  <c r="R1114" i="5"/>
  <c r="J1114" i="5"/>
  <c r="I1114" i="5"/>
  <c r="H1114" i="5"/>
  <c r="G1114" i="5"/>
  <c r="F1114" i="5"/>
  <c r="E1066" i="5"/>
  <c r="G1066" i="5"/>
  <c r="J1066" i="5"/>
  <c r="H1066" i="5"/>
  <c r="F1066" i="5"/>
  <c r="R1066" i="5"/>
  <c r="I1066" i="5"/>
  <c r="E1765" i="5"/>
  <c r="R1765" i="5"/>
  <c r="H1765" i="5"/>
  <c r="I1765" i="5"/>
  <c r="J1765" i="5"/>
  <c r="F1765" i="5"/>
  <c r="G1765" i="5"/>
  <c r="X1677" i="5"/>
  <c r="E1653" i="5"/>
  <c r="J1653" i="5"/>
  <c r="F1653" i="5"/>
  <c r="I1653" i="5"/>
  <c r="H1653" i="5"/>
  <c r="R1653" i="5"/>
  <c r="G1653" i="5"/>
  <c r="E1450" i="5"/>
  <c r="I1450" i="5"/>
  <c r="F1450" i="5"/>
  <c r="H1450" i="5"/>
  <c r="R1450" i="5"/>
  <c r="J1450" i="5"/>
  <c r="G1450" i="5"/>
  <c r="E1671" i="5"/>
  <c r="G1671" i="5"/>
  <c r="F1671" i="5"/>
  <c r="J1671" i="5"/>
  <c r="H1671" i="5"/>
  <c r="R1671" i="5"/>
  <c r="I1671" i="5"/>
  <c r="J90" i="5"/>
  <c r="E1380" i="5"/>
  <c r="G1380" i="5"/>
  <c r="H1380" i="5"/>
  <c r="I1380" i="5"/>
  <c r="F1380" i="5"/>
  <c r="J1380" i="5"/>
  <c r="R1380" i="5"/>
  <c r="E342" i="5"/>
  <c r="G342" i="5"/>
  <c r="R342" i="5"/>
  <c r="I342" i="5"/>
  <c r="H342" i="5"/>
  <c r="F342" i="5"/>
  <c r="J342" i="5"/>
  <c r="E262" i="5"/>
  <c r="G262" i="5"/>
  <c r="J262" i="5"/>
  <c r="F262" i="5"/>
  <c r="I262" i="5"/>
  <c r="R262" i="5"/>
  <c r="H262" i="5"/>
  <c r="E199" i="5"/>
  <c r="G199" i="5"/>
  <c r="H199" i="5"/>
  <c r="R199" i="5"/>
  <c r="J199" i="5"/>
  <c r="F199" i="5"/>
  <c r="I199" i="5"/>
  <c r="E186" i="5"/>
  <c r="G186" i="5"/>
  <c r="I186" i="5"/>
  <c r="H186" i="5"/>
  <c r="J186" i="5"/>
  <c r="F186" i="5"/>
  <c r="R186" i="5"/>
  <c r="E252" i="5"/>
  <c r="G252" i="5"/>
  <c r="R252" i="5"/>
  <c r="H252" i="5"/>
  <c r="J252" i="5"/>
  <c r="I252" i="5"/>
  <c r="F252" i="5"/>
  <c r="E296" i="5"/>
  <c r="G296" i="5"/>
  <c r="J296" i="5"/>
  <c r="H296" i="5"/>
  <c r="I296" i="5"/>
  <c r="F296" i="5"/>
  <c r="R296" i="5"/>
  <c r="E360" i="5"/>
  <c r="G360" i="5"/>
  <c r="F360" i="5"/>
  <c r="I360" i="5"/>
  <c r="R360" i="5"/>
  <c r="H360" i="5"/>
  <c r="J360" i="5"/>
  <c r="E428" i="5"/>
  <c r="G428" i="5"/>
  <c r="I428" i="5"/>
  <c r="J428" i="5"/>
  <c r="F428" i="5"/>
  <c r="R428" i="5"/>
  <c r="H428" i="5"/>
  <c r="E371" i="5"/>
  <c r="G371" i="5"/>
  <c r="R371" i="5"/>
  <c r="F371" i="5"/>
  <c r="J371" i="5"/>
  <c r="I371" i="5"/>
  <c r="H371" i="5"/>
  <c r="E466" i="5"/>
  <c r="G466" i="5"/>
  <c r="R466" i="5"/>
  <c r="F466" i="5"/>
  <c r="I466" i="5"/>
  <c r="H466" i="5"/>
  <c r="J466" i="5"/>
  <c r="E530" i="5"/>
  <c r="G530" i="5"/>
  <c r="I530" i="5"/>
  <c r="R530" i="5"/>
  <c r="J530" i="5"/>
  <c r="H530" i="5"/>
  <c r="F530" i="5"/>
  <c r="E1675" i="5"/>
  <c r="F1675" i="5"/>
  <c r="R1675" i="5"/>
  <c r="J1675" i="5"/>
  <c r="I1675" i="5"/>
  <c r="H1675" i="5"/>
  <c r="G1675" i="5"/>
  <c r="E62" i="5"/>
  <c r="G62" i="5"/>
  <c r="R62" i="5"/>
  <c r="I62" i="5"/>
  <c r="F62" i="5"/>
  <c r="J62" i="5"/>
  <c r="H62" i="5"/>
  <c r="E126" i="5"/>
  <c r="G126" i="5"/>
  <c r="I126" i="5"/>
  <c r="H126" i="5"/>
  <c r="R126" i="5"/>
  <c r="F126" i="5"/>
  <c r="J126" i="5"/>
  <c r="E31" i="5"/>
  <c r="G31" i="5"/>
  <c r="H31" i="5"/>
  <c r="I31" i="5"/>
  <c r="R31" i="5"/>
  <c r="F31" i="5"/>
  <c r="J31" i="5"/>
  <c r="E95" i="5"/>
  <c r="G95" i="5"/>
  <c r="H95" i="5"/>
  <c r="F95" i="5"/>
  <c r="I95" i="5"/>
  <c r="J95" i="5"/>
  <c r="R95" i="5"/>
  <c r="E159" i="5"/>
  <c r="G159" i="5"/>
  <c r="R159" i="5"/>
  <c r="J159" i="5"/>
  <c r="I159" i="5"/>
  <c r="F159" i="5"/>
  <c r="H159" i="5"/>
  <c r="E257" i="5"/>
  <c r="G257" i="5"/>
  <c r="H257" i="5"/>
  <c r="R257" i="5"/>
  <c r="J257" i="5"/>
  <c r="F257" i="5"/>
  <c r="I257" i="5"/>
  <c r="E332" i="5"/>
  <c r="G332" i="5"/>
  <c r="R332" i="5"/>
  <c r="J332" i="5"/>
  <c r="F332" i="5"/>
  <c r="H332" i="5"/>
  <c r="I332" i="5"/>
  <c r="E84" i="5"/>
  <c r="R84" i="5"/>
  <c r="F84" i="5"/>
  <c r="J84" i="5"/>
  <c r="I84" i="5"/>
  <c r="H84" i="5"/>
  <c r="E1516" i="5"/>
  <c r="G1516" i="5"/>
  <c r="J1516" i="5"/>
  <c r="R1516" i="5"/>
  <c r="H1516" i="5"/>
  <c r="I1516" i="5"/>
  <c r="F1516" i="5"/>
  <c r="I33" i="5"/>
  <c r="R33" i="5"/>
  <c r="J33" i="5"/>
  <c r="H33" i="5"/>
  <c r="E162" i="5"/>
  <c r="G162" i="5"/>
  <c r="I162" i="5"/>
  <c r="F162" i="5"/>
  <c r="H162" i="5"/>
  <c r="R162" i="5"/>
  <c r="J162" i="5"/>
  <c r="J67" i="5"/>
  <c r="I67" i="5"/>
  <c r="E212" i="5"/>
  <c r="G212" i="5"/>
  <c r="H212" i="5"/>
  <c r="F212" i="5"/>
  <c r="R212" i="5"/>
  <c r="J212" i="5"/>
  <c r="I212" i="5"/>
  <c r="E511" i="5"/>
  <c r="G511" i="5"/>
  <c r="R511" i="5"/>
  <c r="F511" i="5"/>
  <c r="I511" i="5"/>
  <c r="J511" i="5"/>
  <c r="H511" i="5"/>
  <c r="E247" i="5"/>
  <c r="G247" i="5"/>
  <c r="H247" i="5"/>
  <c r="I247" i="5"/>
  <c r="J247" i="5"/>
  <c r="R247" i="5"/>
  <c r="F247" i="5"/>
  <c r="E393" i="5"/>
  <c r="G393" i="5"/>
  <c r="I393" i="5"/>
  <c r="H393" i="5"/>
  <c r="J393" i="5"/>
  <c r="R393" i="5"/>
  <c r="F393" i="5"/>
  <c r="E1755" i="5"/>
  <c r="I1755" i="5"/>
  <c r="F1755" i="5"/>
  <c r="H1755" i="5"/>
  <c r="R1755" i="5"/>
  <c r="J1755" i="5"/>
  <c r="G1755" i="5"/>
  <c r="E757" i="5"/>
  <c r="J757" i="5"/>
  <c r="R757" i="5"/>
  <c r="H757" i="5"/>
  <c r="F757" i="5"/>
  <c r="I757" i="5"/>
  <c r="G757" i="5"/>
  <c r="E70" i="5"/>
  <c r="G70" i="5"/>
  <c r="I70" i="5"/>
  <c r="F70" i="5"/>
  <c r="J70" i="5"/>
  <c r="R70" i="5"/>
  <c r="H70" i="5"/>
  <c r="I134" i="5"/>
  <c r="R134" i="5"/>
  <c r="E515" i="5"/>
  <c r="G515" i="5"/>
  <c r="R515" i="5"/>
  <c r="F515" i="5"/>
  <c r="J515" i="5"/>
  <c r="I515" i="5"/>
  <c r="H515" i="5"/>
  <c r="E1452" i="5"/>
  <c r="G1452" i="5"/>
  <c r="H1452" i="5"/>
  <c r="F1452" i="5"/>
  <c r="J1452" i="5"/>
  <c r="I1452" i="5"/>
  <c r="R1452" i="5"/>
  <c r="E1783" i="5"/>
  <c r="G1783" i="5"/>
  <c r="R1783" i="5"/>
  <c r="F1783" i="5"/>
  <c r="H1783" i="5"/>
  <c r="I1783" i="5"/>
  <c r="J1783" i="5"/>
  <c r="E1713" i="5"/>
  <c r="G1713" i="5"/>
  <c r="F1713" i="5"/>
  <c r="I1713" i="5"/>
  <c r="J1713" i="5"/>
  <c r="H1713" i="5"/>
  <c r="R1713" i="5"/>
  <c r="E1140" i="5"/>
  <c r="G1140" i="5"/>
  <c r="R1140" i="5"/>
  <c r="F1140" i="5"/>
  <c r="I1140" i="5"/>
  <c r="H1140" i="5"/>
  <c r="J1140" i="5"/>
  <c r="E362" i="5"/>
  <c r="G362" i="5"/>
  <c r="R362" i="5"/>
  <c r="F362" i="5"/>
  <c r="J362" i="5"/>
  <c r="I362" i="5"/>
  <c r="H362" i="5"/>
  <c r="E419" i="5"/>
  <c r="G419" i="5"/>
  <c r="R419" i="5"/>
  <c r="J419" i="5"/>
  <c r="I419" i="5"/>
  <c r="F419" i="5"/>
  <c r="H419" i="5"/>
  <c r="X1651" i="5"/>
  <c r="E877" i="5"/>
  <c r="R877" i="5"/>
  <c r="J877" i="5"/>
  <c r="I877" i="5"/>
  <c r="F877" i="5"/>
  <c r="H877" i="5"/>
  <c r="G877" i="5"/>
  <c r="E1702" i="5"/>
  <c r="G1702" i="5"/>
  <c r="R1702" i="5"/>
  <c r="J1702" i="5"/>
  <c r="F1702" i="5"/>
  <c r="I1702" i="5"/>
  <c r="H1702" i="5"/>
  <c r="E42" i="5"/>
  <c r="H42" i="5"/>
  <c r="I42" i="5"/>
  <c r="R42" i="5"/>
  <c r="J42" i="5"/>
  <c r="F42" i="5"/>
  <c r="E114" i="5"/>
  <c r="G114" i="5"/>
  <c r="F114" i="5"/>
  <c r="H114" i="5"/>
  <c r="R114" i="5"/>
  <c r="J114" i="5"/>
  <c r="I114" i="5"/>
  <c r="E19" i="5"/>
  <c r="G19" i="5"/>
  <c r="R19" i="5"/>
  <c r="F19" i="5"/>
  <c r="I19" i="5"/>
  <c r="H19" i="5"/>
  <c r="J19" i="5"/>
  <c r="E83" i="5"/>
  <c r="G83" i="5"/>
  <c r="I83" i="5"/>
  <c r="F83" i="5"/>
  <c r="R83" i="5"/>
  <c r="J83" i="5"/>
  <c r="H83" i="5"/>
  <c r="G148" i="5"/>
  <c r="E148" i="5"/>
  <c r="F148" i="5"/>
  <c r="H148" i="5"/>
  <c r="R148" i="5"/>
  <c r="I148" i="5"/>
  <c r="J148" i="5"/>
  <c r="E29" i="5"/>
  <c r="G29" i="5"/>
  <c r="R29" i="5"/>
  <c r="I29" i="5"/>
  <c r="E93" i="5"/>
  <c r="G203" i="5"/>
  <c r="E203" i="5"/>
  <c r="H203" i="5"/>
  <c r="R203" i="5"/>
  <c r="J203" i="5"/>
  <c r="F203" i="5"/>
  <c r="I203" i="5"/>
  <c r="E261" i="5"/>
  <c r="G261" i="5"/>
  <c r="J261" i="5"/>
  <c r="H261" i="5"/>
  <c r="I261" i="5"/>
  <c r="R261" i="5"/>
  <c r="F261" i="5"/>
  <c r="E302" i="5"/>
  <c r="G302" i="5"/>
  <c r="R302" i="5"/>
  <c r="H302" i="5"/>
  <c r="F302" i="5"/>
  <c r="I302" i="5"/>
  <c r="J302" i="5"/>
  <c r="E366" i="5"/>
  <c r="G366" i="5"/>
  <c r="I366" i="5"/>
  <c r="R366" i="5"/>
  <c r="J366" i="5"/>
  <c r="H366" i="5"/>
  <c r="F366" i="5"/>
  <c r="E522" i="5"/>
  <c r="G522" i="5"/>
  <c r="I522" i="5"/>
  <c r="R522" i="5"/>
  <c r="F522" i="5"/>
  <c r="J522" i="5"/>
  <c r="H522" i="5"/>
  <c r="E355" i="5"/>
  <c r="G355" i="5"/>
  <c r="J355" i="5"/>
  <c r="H355" i="5"/>
  <c r="F355" i="5"/>
  <c r="I355" i="5"/>
  <c r="R355" i="5"/>
  <c r="G463" i="5"/>
  <c r="E463" i="5"/>
  <c r="F463" i="5"/>
  <c r="R463" i="5"/>
  <c r="J463" i="5"/>
  <c r="I463" i="5"/>
  <c r="H463" i="5"/>
  <c r="E227" i="5"/>
  <c r="G227" i="5"/>
  <c r="R227" i="5"/>
  <c r="F227" i="5"/>
  <c r="J227" i="5"/>
  <c r="I227" i="5"/>
  <c r="H227" i="5"/>
  <c r="E537" i="5"/>
  <c r="G537" i="5"/>
  <c r="I537" i="5"/>
  <c r="R537" i="5"/>
  <c r="F537" i="5"/>
  <c r="H537" i="5"/>
  <c r="J537" i="5"/>
  <c r="E594" i="5"/>
  <c r="G594" i="5"/>
  <c r="H594" i="5"/>
  <c r="F594" i="5"/>
  <c r="R594" i="5"/>
  <c r="I594" i="5"/>
  <c r="J594" i="5"/>
  <c r="E909" i="5"/>
  <c r="I909" i="5"/>
  <c r="H909" i="5"/>
  <c r="F909" i="5"/>
  <c r="R909" i="5"/>
  <c r="J909" i="5"/>
  <c r="G909" i="5"/>
  <c r="G464" i="5"/>
  <c r="E464" i="5"/>
  <c r="R464" i="5"/>
  <c r="J464" i="5"/>
  <c r="I464" i="5"/>
  <c r="H464" i="5"/>
  <c r="F464" i="5"/>
  <c r="E659" i="5"/>
  <c r="G659" i="5"/>
  <c r="J659" i="5"/>
  <c r="I659" i="5"/>
  <c r="F659" i="5"/>
  <c r="H659" i="5"/>
  <c r="R659" i="5"/>
  <c r="E665" i="5"/>
  <c r="G665" i="5"/>
  <c r="F665" i="5"/>
  <c r="R665" i="5"/>
  <c r="I665" i="5"/>
  <c r="H665" i="5"/>
  <c r="J665" i="5"/>
  <c r="E718" i="5"/>
  <c r="G718" i="5"/>
  <c r="J718" i="5"/>
  <c r="H718" i="5"/>
  <c r="R718" i="5"/>
  <c r="I718" i="5"/>
  <c r="F718" i="5"/>
  <c r="E870" i="5"/>
  <c r="G870" i="5"/>
  <c r="F870" i="5"/>
  <c r="I870" i="5"/>
  <c r="H870" i="5"/>
  <c r="R870" i="5"/>
  <c r="J870" i="5"/>
  <c r="E853" i="5"/>
  <c r="J853" i="5"/>
  <c r="H853" i="5"/>
  <c r="R853" i="5"/>
  <c r="F853" i="5"/>
  <c r="I853" i="5"/>
  <c r="G853" i="5"/>
  <c r="J1021" i="5"/>
  <c r="E1021" i="5"/>
  <c r="H1021" i="5"/>
  <c r="R1021" i="5"/>
  <c r="F1021" i="5"/>
  <c r="I1021" i="5"/>
  <c r="G1021" i="5"/>
  <c r="E1149" i="5"/>
  <c r="F1149" i="5"/>
  <c r="H1149" i="5"/>
  <c r="J1149" i="5"/>
  <c r="I1149" i="5"/>
  <c r="R1149" i="5"/>
  <c r="G1149" i="5"/>
  <c r="E895" i="5"/>
  <c r="G895" i="5"/>
  <c r="H895" i="5"/>
  <c r="I895" i="5"/>
  <c r="F895" i="5"/>
  <c r="R895" i="5"/>
  <c r="J895" i="5"/>
  <c r="E1627" i="5"/>
  <c r="J1627" i="5"/>
  <c r="H1627" i="5"/>
  <c r="I1627" i="5"/>
  <c r="F1627" i="5"/>
  <c r="R1627" i="5"/>
  <c r="G1627" i="5"/>
  <c r="E1581" i="5"/>
  <c r="J1581" i="5"/>
  <c r="R1581" i="5"/>
  <c r="H1581" i="5"/>
  <c r="I1581" i="5"/>
  <c r="F1581" i="5"/>
  <c r="G1581" i="5"/>
  <c r="E1354" i="5"/>
  <c r="F1354" i="5"/>
  <c r="R1354" i="5"/>
  <c r="H1354" i="5"/>
  <c r="I1354" i="5"/>
  <c r="J1354" i="5"/>
  <c r="G1354" i="5"/>
  <c r="E326" i="5"/>
  <c r="G326" i="5"/>
  <c r="I326" i="5"/>
  <c r="R326" i="5"/>
  <c r="J326" i="5"/>
  <c r="F326" i="5"/>
  <c r="H326" i="5"/>
  <c r="E1253" i="5"/>
  <c r="R1253" i="5"/>
  <c r="J1253" i="5"/>
  <c r="H1253" i="5"/>
  <c r="F1253" i="5"/>
  <c r="I1253" i="5"/>
  <c r="G1253" i="5"/>
  <c r="E1787" i="5"/>
  <c r="F1787" i="5"/>
  <c r="H1787" i="5"/>
  <c r="R1787" i="5"/>
  <c r="I1787" i="5"/>
  <c r="J1787" i="5"/>
  <c r="G1787" i="5"/>
  <c r="E1819" i="5"/>
  <c r="R1819" i="5"/>
  <c r="I1819" i="5"/>
  <c r="H1819" i="5"/>
  <c r="F1819" i="5"/>
  <c r="J1819" i="5"/>
  <c r="G1819" i="5"/>
  <c r="E661" i="5"/>
  <c r="I661" i="5"/>
  <c r="H661" i="5"/>
  <c r="F661" i="5"/>
  <c r="R661" i="5"/>
  <c r="J661" i="5"/>
  <c r="G661" i="5"/>
  <c r="E413" i="5"/>
  <c r="G413" i="5"/>
  <c r="J413" i="5"/>
  <c r="H413" i="5"/>
  <c r="R413" i="5"/>
  <c r="F413" i="5"/>
  <c r="I413" i="5"/>
  <c r="E1686" i="5"/>
  <c r="G1686" i="5"/>
  <c r="J1686" i="5"/>
  <c r="R1686" i="5"/>
  <c r="H1686" i="5"/>
  <c r="F1686" i="5"/>
  <c r="I1686" i="5"/>
  <c r="E1782" i="5"/>
  <c r="R1782" i="5"/>
  <c r="G1782" i="5"/>
  <c r="H1782" i="5"/>
  <c r="I1782" i="5"/>
  <c r="J1782" i="5"/>
  <c r="F1782" i="5"/>
  <c r="E1444" i="5"/>
  <c r="G1444" i="5"/>
  <c r="J1444" i="5"/>
  <c r="I1444" i="5"/>
  <c r="H1444" i="5"/>
  <c r="R1444" i="5"/>
  <c r="F1444" i="5"/>
  <c r="E1674" i="5"/>
  <c r="F1674" i="5"/>
  <c r="R1674" i="5"/>
  <c r="H1674" i="5"/>
  <c r="J1674" i="5"/>
  <c r="I1674" i="5"/>
  <c r="G1674" i="5"/>
  <c r="E56" i="5"/>
  <c r="G56" i="5"/>
  <c r="R56" i="5"/>
  <c r="H56" i="5"/>
  <c r="F56" i="5"/>
  <c r="I56" i="5"/>
  <c r="J56" i="5"/>
  <c r="E1286" i="5"/>
  <c r="G1286" i="5"/>
  <c r="F1286" i="5"/>
  <c r="J1286" i="5"/>
  <c r="R1286" i="5"/>
  <c r="H1286" i="5"/>
  <c r="I1286" i="5"/>
  <c r="E1767" i="5"/>
  <c r="J1767" i="5"/>
  <c r="G1767" i="5"/>
  <c r="H1767" i="5"/>
  <c r="R1767" i="5"/>
  <c r="F1767" i="5"/>
  <c r="I1767" i="5"/>
  <c r="E1681" i="5"/>
  <c r="G1681" i="5"/>
  <c r="F1681" i="5"/>
  <c r="I1681" i="5"/>
  <c r="H1681" i="5"/>
  <c r="J1681" i="5"/>
  <c r="R1681" i="5"/>
  <c r="E82" i="5"/>
  <c r="R82" i="5"/>
  <c r="H82" i="5"/>
  <c r="I82" i="5"/>
  <c r="J82" i="5"/>
  <c r="F82" i="5"/>
  <c r="E105" i="5"/>
  <c r="F105" i="5"/>
  <c r="R105" i="5"/>
  <c r="I105" i="5"/>
  <c r="H105" i="5"/>
  <c r="J105" i="5"/>
  <c r="E1404" i="5"/>
  <c r="G1404" i="5"/>
  <c r="I1404" i="5"/>
  <c r="R1404" i="5"/>
  <c r="H1404" i="5"/>
  <c r="J1404" i="5"/>
  <c r="F1404" i="5"/>
  <c r="E314" i="5"/>
  <c r="G314" i="5"/>
  <c r="F314" i="5"/>
  <c r="H314" i="5"/>
  <c r="R314" i="5"/>
  <c r="I314" i="5"/>
  <c r="J314" i="5"/>
  <c r="E211" i="5"/>
  <c r="G211" i="5"/>
  <c r="H211" i="5"/>
  <c r="R211" i="5"/>
  <c r="F211" i="5"/>
  <c r="J211" i="5"/>
  <c r="I211" i="5"/>
  <c r="E269" i="5"/>
  <c r="G269" i="5"/>
  <c r="R269" i="5"/>
  <c r="F269" i="5"/>
  <c r="J269" i="5"/>
  <c r="H269" i="5"/>
  <c r="I269" i="5"/>
  <c r="E303" i="5"/>
  <c r="G303" i="5"/>
  <c r="I303" i="5"/>
  <c r="F303" i="5"/>
  <c r="J303" i="5"/>
  <c r="R303" i="5"/>
  <c r="H303" i="5"/>
  <c r="E443" i="5"/>
  <c r="G443" i="5"/>
  <c r="F443" i="5"/>
  <c r="R443" i="5"/>
  <c r="J443" i="5"/>
  <c r="I443" i="5"/>
  <c r="H443" i="5"/>
  <c r="E397" i="5"/>
  <c r="G397" i="5"/>
  <c r="R397" i="5"/>
  <c r="F397" i="5"/>
  <c r="J397" i="5"/>
  <c r="I397" i="5"/>
  <c r="H397" i="5"/>
  <c r="G132" i="5"/>
  <c r="E132" i="5"/>
  <c r="H132" i="5"/>
  <c r="R132" i="5"/>
  <c r="J132" i="5"/>
  <c r="F132" i="5"/>
  <c r="I132" i="5"/>
  <c r="E13" i="5"/>
  <c r="G13" i="5"/>
  <c r="I13" i="5"/>
  <c r="F13" i="5"/>
  <c r="R13" i="5"/>
  <c r="H13" i="5"/>
  <c r="J13" i="5"/>
  <c r="E77" i="5"/>
  <c r="G77" i="5"/>
  <c r="R77" i="5"/>
  <c r="I77" i="5"/>
  <c r="J77" i="5"/>
  <c r="F77" i="5"/>
  <c r="H77" i="5"/>
  <c r="E166" i="5"/>
  <c r="G166" i="5"/>
  <c r="I166" i="5"/>
  <c r="F166" i="5"/>
  <c r="R166" i="5"/>
  <c r="J166" i="5"/>
  <c r="H166" i="5"/>
  <c r="G229" i="5"/>
  <c r="H229" i="5"/>
  <c r="J229" i="5"/>
  <c r="F229" i="5"/>
  <c r="I229" i="5"/>
  <c r="E286" i="5"/>
  <c r="G286" i="5"/>
  <c r="H286" i="5"/>
  <c r="F286" i="5"/>
  <c r="R286" i="5"/>
  <c r="I286" i="5"/>
  <c r="J286" i="5"/>
  <c r="E350" i="5"/>
  <c r="G350" i="5"/>
  <c r="F350" i="5"/>
  <c r="J350" i="5"/>
  <c r="I350" i="5"/>
  <c r="H350" i="5"/>
  <c r="R350" i="5"/>
  <c r="E207" i="5"/>
  <c r="G207" i="5"/>
  <c r="H207" i="5"/>
  <c r="J207" i="5"/>
  <c r="I207" i="5"/>
  <c r="R207" i="5"/>
  <c r="F207" i="5"/>
  <c r="E336" i="5"/>
  <c r="G336" i="5"/>
  <c r="I336" i="5"/>
  <c r="J336" i="5"/>
  <c r="R336" i="5"/>
  <c r="F336" i="5"/>
  <c r="H336" i="5"/>
  <c r="E383" i="5"/>
  <c r="G383" i="5"/>
  <c r="R383" i="5"/>
  <c r="J383" i="5"/>
  <c r="F383" i="5"/>
  <c r="I383" i="5"/>
  <c r="H383" i="5"/>
  <c r="E289" i="5"/>
  <c r="G289" i="5"/>
  <c r="H289" i="5"/>
  <c r="F289" i="5"/>
  <c r="R289" i="5"/>
  <c r="J289" i="5"/>
  <c r="I289" i="5"/>
  <c r="E671" i="5"/>
  <c r="G671" i="5"/>
  <c r="F671" i="5"/>
  <c r="H671" i="5"/>
  <c r="J671" i="5"/>
  <c r="R671" i="5"/>
  <c r="I671" i="5"/>
  <c r="E630" i="5"/>
  <c r="G630" i="5"/>
  <c r="H630" i="5"/>
  <c r="F630" i="5"/>
  <c r="J630" i="5"/>
  <c r="R630" i="5"/>
  <c r="I630" i="5"/>
  <c r="E1754" i="5"/>
  <c r="J1754" i="5"/>
  <c r="H1754" i="5"/>
  <c r="R1754" i="5"/>
  <c r="F1754" i="5"/>
  <c r="I1754" i="5"/>
  <c r="G1754" i="5"/>
  <c r="E429" i="5"/>
  <c r="F429" i="5"/>
  <c r="R429" i="5"/>
  <c r="I429" i="5"/>
  <c r="H429" i="5"/>
  <c r="J429" i="5"/>
  <c r="G429" i="5"/>
  <c r="E76" i="5"/>
  <c r="R76" i="5"/>
  <c r="I76" i="5"/>
  <c r="J76" i="5"/>
  <c r="H76" i="5"/>
  <c r="F76" i="5"/>
  <c r="E89" i="5"/>
  <c r="I89" i="5"/>
  <c r="F89" i="5"/>
  <c r="H89" i="5"/>
  <c r="R89" i="5"/>
  <c r="J89" i="5"/>
  <c r="E1076" i="5"/>
  <c r="G1076" i="5"/>
  <c r="H1076" i="5"/>
  <c r="J1076" i="5"/>
  <c r="I1076" i="5"/>
  <c r="R1076" i="5"/>
  <c r="F1076" i="5"/>
  <c r="E241" i="5"/>
  <c r="G241" i="5"/>
  <c r="F241" i="5"/>
  <c r="H241" i="5"/>
  <c r="R241" i="5"/>
  <c r="I241" i="5"/>
  <c r="J241" i="5"/>
  <c r="E175" i="5"/>
  <c r="G175" i="5"/>
  <c r="I175" i="5"/>
  <c r="F175" i="5"/>
  <c r="R175" i="5"/>
  <c r="J175" i="5"/>
  <c r="H175" i="5"/>
  <c r="E322" i="5"/>
  <c r="G322" i="5"/>
  <c r="F322" i="5"/>
  <c r="J322" i="5"/>
  <c r="H322" i="5"/>
  <c r="I322" i="5"/>
  <c r="R322" i="5"/>
  <c r="X1693" i="5"/>
  <c r="X1715" i="5"/>
  <c r="R81" i="5"/>
  <c r="I81" i="5"/>
  <c r="J81" i="5"/>
  <c r="E1818" i="5"/>
  <c r="I1818" i="5"/>
  <c r="H1818" i="5"/>
  <c r="J1818" i="5"/>
  <c r="F1818" i="5"/>
  <c r="R1818" i="5"/>
  <c r="G1818" i="5"/>
  <c r="E421" i="5"/>
  <c r="F421" i="5"/>
  <c r="R421" i="5"/>
  <c r="I421" i="5"/>
  <c r="J421" i="5"/>
  <c r="H421" i="5"/>
  <c r="G421" i="5"/>
  <c r="E60" i="5"/>
  <c r="R60" i="5"/>
  <c r="I60" i="5"/>
  <c r="J60" i="5"/>
  <c r="H60" i="5"/>
  <c r="F60" i="5"/>
  <c r="F137" i="5"/>
  <c r="I137" i="5"/>
  <c r="J137" i="5"/>
  <c r="H137" i="5"/>
  <c r="G190" i="5"/>
  <c r="E190" i="5"/>
  <c r="I190" i="5"/>
  <c r="H190" i="5"/>
  <c r="R190" i="5"/>
  <c r="F190" i="5"/>
  <c r="J190" i="5"/>
  <c r="E255" i="5"/>
  <c r="G255" i="5"/>
  <c r="I255" i="5"/>
  <c r="R255" i="5"/>
  <c r="H255" i="5"/>
  <c r="J255" i="5"/>
  <c r="F255" i="5"/>
  <c r="E298" i="5"/>
  <c r="G298" i="5"/>
  <c r="I298" i="5"/>
  <c r="R298" i="5"/>
  <c r="J298" i="5"/>
  <c r="H298" i="5"/>
  <c r="F298" i="5"/>
  <c r="E402" i="5"/>
  <c r="G402" i="5"/>
  <c r="H402" i="5"/>
  <c r="J402" i="5"/>
  <c r="F402" i="5"/>
  <c r="R402" i="5"/>
  <c r="I402" i="5"/>
  <c r="E343" i="5"/>
  <c r="G343" i="5"/>
  <c r="J343" i="5"/>
  <c r="F343" i="5"/>
  <c r="H343" i="5"/>
  <c r="R343" i="5"/>
  <c r="I343" i="5"/>
  <c r="E454" i="5"/>
  <c r="G454" i="5"/>
  <c r="H454" i="5"/>
  <c r="I454" i="5"/>
  <c r="R454" i="5"/>
  <c r="F454" i="5"/>
  <c r="J454" i="5"/>
  <c r="E518" i="5"/>
  <c r="G518" i="5"/>
  <c r="H518" i="5"/>
  <c r="R518" i="5"/>
  <c r="I518" i="5"/>
  <c r="J518" i="5"/>
  <c r="F518" i="5"/>
  <c r="E523" i="5"/>
  <c r="G523" i="5"/>
  <c r="J523" i="5"/>
  <c r="H523" i="5"/>
  <c r="I523" i="5"/>
  <c r="F523" i="5"/>
  <c r="R523" i="5"/>
  <c r="E584" i="5"/>
  <c r="G584" i="5"/>
  <c r="H584" i="5"/>
  <c r="R584" i="5"/>
  <c r="J584" i="5"/>
  <c r="I584" i="5"/>
  <c r="F584" i="5"/>
  <c r="E572" i="5"/>
  <c r="G572" i="5"/>
  <c r="R572" i="5"/>
  <c r="F572" i="5"/>
  <c r="J572" i="5"/>
  <c r="I572" i="5"/>
  <c r="H572" i="5"/>
  <c r="E1706" i="5"/>
  <c r="I1706" i="5"/>
  <c r="J1706" i="5"/>
  <c r="R1706" i="5"/>
  <c r="H1706" i="5"/>
  <c r="F1706" i="5"/>
  <c r="G1706" i="5"/>
  <c r="E693" i="5"/>
  <c r="J693" i="5"/>
  <c r="F693" i="5"/>
  <c r="I693" i="5"/>
  <c r="H693" i="5"/>
  <c r="R693" i="5"/>
  <c r="G693" i="5"/>
  <c r="E116" i="5"/>
  <c r="F116" i="5"/>
  <c r="J116" i="5"/>
  <c r="I116" i="5"/>
  <c r="H116" i="5"/>
  <c r="R116" i="5"/>
  <c r="E239" i="5"/>
  <c r="G239" i="5"/>
  <c r="R239" i="5"/>
  <c r="H239" i="5"/>
  <c r="I239" i="5"/>
  <c r="F239" i="5"/>
  <c r="J239" i="5"/>
  <c r="G288" i="5"/>
  <c r="E288" i="5"/>
  <c r="H288" i="5"/>
  <c r="R288" i="5"/>
  <c r="J288" i="5"/>
  <c r="I288" i="5"/>
  <c r="F288" i="5"/>
  <c r="G352" i="5"/>
  <c r="E352" i="5"/>
  <c r="H352" i="5"/>
  <c r="F352" i="5"/>
  <c r="J352" i="5"/>
  <c r="R352" i="5"/>
  <c r="I352" i="5"/>
  <c r="E415" i="5"/>
  <c r="G415" i="5"/>
  <c r="R415" i="5"/>
  <c r="F415" i="5"/>
  <c r="J415" i="5"/>
  <c r="I415" i="5"/>
  <c r="H415" i="5"/>
  <c r="E353" i="5"/>
  <c r="G353" i="5"/>
  <c r="R353" i="5"/>
  <c r="F353" i="5"/>
  <c r="I353" i="5"/>
  <c r="H353" i="5"/>
  <c r="J353" i="5"/>
  <c r="E524" i="5"/>
  <c r="G524" i="5"/>
  <c r="R524" i="5"/>
  <c r="F524" i="5"/>
  <c r="H524" i="5"/>
  <c r="J524" i="5"/>
  <c r="I524" i="5"/>
  <c r="E799" i="5"/>
  <c r="G799" i="5"/>
  <c r="R799" i="5"/>
  <c r="F799" i="5"/>
  <c r="H799" i="5"/>
  <c r="J799" i="5"/>
  <c r="I799" i="5"/>
  <c r="E813" i="5"/>
  <c r="F813" i="5"/>
  <c r="H813" i="5"/>
  <c r="J813" i="5"/>
  <c r="I813" i="5"/>
  <c r="R813" i="5"/>
  <c r="G813" i="5"/>
  <c r="E108" i="5"/>
  <c r="H108" i="5"/>
  <c r="F108" i="5"/>
  <c r="R108" i="5"/>
  <c r="J108" i="5"/>
  <c r="I108" i="5"/>
  <c r="E54" i="5"/>
  <c r="E118" i="5"/>
  <c r="G118" i="5"/>
  <c r="J118" i="5"/>
  <c r="H118" i="5"/>
  <c r="I118" i="5"/>
  <c r="F118" i="5"/>
  <c r="R118" i="5"/>
  <c r="H23" i="5"/>
  <c r="E87" i="5"/>
  <c r="G87" i="5"/>
  <c r="H87" i="5"/>
  <c r="R87" i="5"/>
  <c r="J87" i="5"/>
  <c r="F87" i="5"/>
  <c r="I87" i="5"/>
  <c r="E151" i="5"/>
  <c r="G151" i="5"/>
  <c r="R151" i="5"/>
  <c r="F151" i="5"/>
  <c r="J151" i="5"/>
  <c r="H151" i="5"/>
  <c r="I151" i="5"/>
  <c r="E761" i="5"/>
  <c r="G761" i="5"/>
  <c r="F761" i="5"/>
  <c r="J761" i="5"/>
  <c r="I761" i="5"/>
  <c r="R761" i="5"/>
  <c r="H761" i="5"/>
  <c r="E882" i="5"/>
  <c r="G882" i="5"/>
  <c r="R882" i="5"/>
  <c r="F882" i="5"/>
  <c r="J882" i="5"/>
  <c r="I882" i="5"/>
  <c r="H882" i="5"/>
  <c r="E829" i="5"/>
  <c r="R829" i="5"/>
  <c r="F829" i="5"/>
  <c r="H829" i="5"/>
  <c r="I829" i="5"/>
  <c r="J829" i="5"/>
  <c r="G829" i="5"/>
  <c r="E756" i="5"/>
  <c r="G756" i="5"/>
  <c r="J756" i="5"/>
  <c r="I756" i="5"/>
  <c r="H756" i="5"/>
  <c r="F756" i="5"/>
  <c r="R756" i="5"/>
  <c r="E662" i="5"/>
  <c r="G662" i="5"/>
  <c r="H662" i="5"/>
  <c r="R662" i="5"/>
  <c r="F662" i="5"/>
  <c r="I662" i="5"/>
  <c r="J662" i="5"/>
  <c r="E1202" i="5"/>
  <c r="F1202" i="5"/>
  <c r="I1202" i="5"/>
  <c r="J1202" i="5"/>
  <c r="H1202" i="5"/>
  <c r="R1202" i="5"/>
  <c r="G1202" i="5"/>
  <c r="E1497" i="5"/>
  <c r="G1497" i="5"/>
  <c r="F1497" i="5"/>
  <c r="R1497" i="5"/>
  <c r="J1497" i="5"/>
  <c r="I1497" i="5"/>
  <c r="H1497" i="5"/>
  <c r="E1285" i="5"/>
  <c r="H1285" i="5"/>
  <c r="F1285" i="5"/>
  <c r="R1285" i="5"/>
  <c r="J1285" i="5"/>
  <c r="I1285" i="5"/>
  <c r="G1285" i="5"/>
  <c r="E1531" i="5"/>
  <c r="J1531" i="5"/>
  <c r="I1531" i="5"/>
  <c r="R1531" i="5"/>
  <c r="H1531" i="5"/>
  <c r="F1531" i="5"/>
  <c r="G1531" i="5"/>
  <c r="E1333" i="5"/>
  <c r="F1333" i="5"/>
  <c r="H1333" i="5"/>
  <c r="R1333" i="5"/>
  <c r="J1333" i="5"/>
  <c r="I1333" i="5"/>
  <c r="G1333" i="5"/>
  <c r="E1733" i="5"/>
  <c r="R1733" i="5"/>
  <c r="I1733" i="5"/>
  <c r="J1733" i="5"/>
  <c r="F1733" i="5"/>
  <c r="H1733" i="5"/>
  <c r="G1733" i="5"/>
  <c r="E1659" i="5"/>
  <c r="J1659" i="5"/>
  <c r="H1659" i="5"/>
  <c r="I1659" i="5"/>
  <c r="F1659" i="5"/>
  <c r="R1659" i="5"/>
  <c r="G1659" i="5"/>
  <c r="E1707" i="5"/>
  <c r="J1707" i="5"/>
  <c r="R1707" i="5"/>
  <c r="F1707" i="5"/>
  <c r="I1707" i="5"/>
  <c r="H1707" i="5"/>
  <c r="G1707" i="5"/>
  <c r="E1770" i="5"/>
  <c r="I1770" i="5"/>
  <c r="R1770" i="5"/>
  <c r="J1770" i="5"/>
  <c r="F1770" i="5"/>
  <c r="H1770" i="5"/>
  <c r="G1770" i="5"/>
  <c r="E557" i="5"/>
  <c r="R557" i="5"/>
  <c r="H557" i="5"/>
  <c r="J557" i="5"/>
  <c r="I557" i="5"/>
  <c r="F557" i="5"/>
  <c r="G557" i="5"/>
  <c r="E309" i="5"/>
  <c r="G309" i="5"/>
  <c r="R309" i="5"/>
  <c r="I309" i="5"/>
  <c r="H309" i="5"/>
  <c r="J309" i="5"/>
  <c r="F309" i="5"/>
  <c r="E100" i="5"/>
  <c r="F100" i="5"/>
  <c r="R100" i="5"/>
  <c r="I100" i="5"/>
  <c r="J100" i="5"/>
  <c r="H100" i="5"/>
  <c r="I26" i="5"/>
  <c r="G177" i="5"/>
  <c r="E49" i="5"/>
  <c r="I49" i="5"/>
  <c r="R49" i="5"/>
  <c r="F49" i="5"/>
  <c r="J49" i="5"/>
  <c r="H49" i="5"/>
  <c r="E154" i="5"/>
  <c r="G154" i="5"/>
  <c r="I154" i="5"/>
  <c r="H154" i="5"/>
  <c r="F154" i="5"/>
  <c r="R154" i="5"/>
  <c r="J154" i="5"/>
  <c r="E59" i="5"/>
  <c r="G59" i="5"/>
  <c r="H59" i="5"/>
  <c r="R59" i="5"/>
  <c r="I59" i="5"/>
  <c r="F59" i="5"/>
  <c r="J59" i="5"/>
  <c r="E123" i="5"/>
  <c r="G123" i="5"/>
  <c r="I123" i="5"/>
  <c r="H123" i="5"/>
  <c r="J123" i="5"/>
  <c r="E973" i="5"/>
  <c r="J973" i="5"/>
  <c r="R973" i="5"/>
  <c r="I973" i="5"/>
  <c r="H973" i="5"/>
  <c r="F973" i="5"/>
  <c r="G973" i="5"/>
  <c r="E16" i="5"/>
  <c r="G16" i="5"/>
  <c r="R16" i="5"/>
  <c r="J16" i="5"/>
  <c r="I16" i="5"/>
  <c r="H16" i="5"/>
  <c r="F16" i="5"/>
  <c r="E28" i="5"/>
  <c r="I28" i="5"/>
  <c r="F28" i="5"/>
  <c r="R28" i="5"/>
  <c r="H28" i="5"/>
  <c r="J28" i="5"/>
  <c r="E1345" i="5"/>
  <c r="G1345" i="5"/>
  <c r="R1345" i="5"/>
  <c r="F1345" i="5"/>
  <c r="H1345" i="5"/>
  <c r="I1345" i="5"/>
  <c r="J1345" i="5"/>
  <c r="E222" i="5"/>
  <c r="G222" i="5"/>
  <c r="H222" i="5"/>
  <c r="R222" i="5"/>
  <c r="J222" i="5"/>
  <c r="I222" i="5"/>
  <c r="F222" i="5"/>
  <c r="E534" i="5"/>
  <c r="G534" i="5"/>
  <c r="J534" i="5"/>
  <c r="I534" i="5"/>
  <c r="H534" i="5"/>
  <c r="R534" i="5"/>
  <c r="F534" i="5"/>
  <c r="E391" i="5"/>
  <c r="G391" i="5"/>
  <c r="R391" i="5"/>
  <c r="H391" i="5"/>
  <c r="J391" i="5"/>
  <c r="I391" i="5"/>
  <c r="F391" i="5"/>
  <c r="G20" i="5"/>
  <c r="H161" i="5"/>
  <c r="R161" i="5"/>
  <c r="J161" i="5"/>
  <c r="E389" i="5"/>
  <c r="G389" i="5"/>
  <c r="J389" i="5"/>
  <c r="R389" i="5"/>
  <c r="I389" i="5"/>
  <c r="H389" i="5"/>
  <c r="F389" i="5"/>
  <c r="G5" i="5"/>
  <c r="E1759" i="5"/>
  <c r="J1759" i="5"/>
  <c r="G1759" i="5"/>
  <c r="I1759" i="5"/>
  <c r="F1759" i="5"/>
  <c r="R1759" i="5"/>
  <c r="H1759" i="5"/>
  <c r="E1665" i="5"/>
  <c r="G1665" i="5"/>
  <c r="H1665" i="5"/>
  <c r="R1665" i="5"/>
  <c r="I1665" i="5"/>
  <c r="J1665" i="5"/>
  <c r="F1665" i="5"/>
  <c r="G217" i="5"/>
  <c r="G25" i="5"/>
  <c r="E260" i="5"/>
  <c r="G260" i="5"/>
  <c r="H260" i="5"/>
  <c r="J260" i="5"/>
  <c r="F260" i="5"/>
  <c r="R260" i="5"/>
  <c r="I260" i="5"/>
  <c r="E390" i="5"/>
  <c r="G390" i="5"/>
  <c r="J390" i="5"/>
  <c r="F390" i="5"/>
  <c r="R390" i="5"/>
  <c r="H390" i="5"/>
  <c r="I390" i="5"/>
  <c r="E478" i="5"/>
  <c r="G478" i="5"/>
  <c r="F478" i="5"/>
  <c r="R478" i="5"/>
  <c r="J478" i="5"/>
  <c r="I478" i="5"/>
  <c r="H478" i="5"/>
  <c r="E542" i="5"/>
  <c r="G542" i="5"/>
  <c r="F542" i="5"/>
  <c r="R542" i="5"/>
  <c r="J542" i="5"/>
  <c r="H542" i="5"/>
  <c r="I542" i="5"/>
  <c r="E404" i="5"/>
  <c r="G404" i="5"/>
  <c r="I404" i="5"/>
  <c r="H404" i="5"/>
  <c r="R404" i="5"/>
  <c r="J404" i="5"/>
  <c r="F404" i="5"/>
  <c r="E365" i="5"/>
  <c r="G365" i="5"/>
  <c r="R365" i="5"/>
  <c r="H365" i="5"/>
  <c r="I365" i="5"/>
  <c r="F365" i="5"/>
  <c r="J365" i="5"/>
  <c r="E58" i="5"/>
  <c r="H58" i="5"/>
  <c r="R58" i="5"/>
  <c r="I58" i="5"/>
  <c r="G209" i="5"/>
  <c r="E1747" i="5"/>
  <c r="J1747" i="5"/>
  <c r="I1747" i="5"/>
  <c r="R1747" i="5"/>
  <c r="H1747" i="5"/>
  <c r="F1747" i="5"/>
  <c r="G1747" i="5"/>
  <c r="E357" i="5"/>
  <c r="R357" i="5"/>
  <c r="J357" i="5"/>
  <c r="G357" i="5"/>
  <c r="H357" i="5"/>
  <c r="I357" i="5"/>
  <c r="F357" i="5"/>
  <c r="E1448" i="5"/>
  <c r="G1448" i="5"/>
  <c r="H1448" i="5"/>
  <c r="F1448" i="5"/>
  <c r="I1448" i="5"/>
  <c r="R1448" i="5"/>
  <c r="J1448" i="5"/>
  <c r="E226" i="5"/>
  <c r="G226" i="5"/>
  <c r="F226" i="5"/>
  <c r="I226" i="5"/>
  <c r="R226" i="5"/>
  <c r="J226" i="5"/>
  <c r="H226" i="5"/>
  <c r="E284" i="5"/>
  <c r="G284" i="5"/>
  <c r="J284" i="5"/>
  <c r="H284" i="5"/>
  <c r="F284" i="5"/>
  <c r="I284" i="5"/>
  <c r="R284" i="5"/>
  <c r="E348" i="5"/>
  <c r="G348" i="5"/>
  <c r="I348" i="5"/>
  <c r="H348" i="5"/>
  <c r="R348" i="5"/>
  <c r="J348" i="5"/>
  <c r="F348" i="5"/>
  <c r="E583" i="5"/>
  <c r="I583" i="5"/>
  <c r="J583" i="5"/>
  <c r="G583" i="5"/>
  <c r="F583" i="5"/>
  <c r="R583" i="5"/>
  <c r="H583" i="5"/>
  <c r="E533" i="5"/>
  <c r="J533" i="5"/>
  <c r="H533" i="5"/>
  <c r="F533" i="5"/>
  <c r="R533" i="5"/>
  <c r="I533" i="5"/>
  <c r="G533" i="5"/>
  <c r="E193" i="5"/>
  <c r="J193" i="5"/>
  <c r="F193" i="5"/>
  <c r="R193" i="5"/>
  <c r="I193" i="5"/>
  <c r="H193" i="5"/>
  <c r="E1790" i="5"/>
  <c r="I1790" i="5"/>
  <c r="H1790" i="5"/>
  <c r="R1790" i="5"/>
  <c r="F1790" i="5"/>
  <c r="J1790" i="5"/>
  <c r="G1790" i="5"/>
  <c r="E1721" i="5"/>
  <c r="G1721" i="5"/>
  <c r="J1721" i="5"/>
  <c r="R1721" i="5"/>
  <c r="I1721" i="5"/>
  <c r="H1721" i="5"/>
  <c r="F1721" i="5"/>
  <c r="E359" i="5"/>
  <c r="G359" i="5"/>
  <c r="J359" i="5"/>
  <c r="I359" i="5"/>
  <c r="H359" i="5"/>
  <c r="F359" i="5"/>
  <c r="R359" i="5"/>
  <c r="E497" i="5"/>
  <c r="G497" i="5"/>
  <c r="R497" i="5"/>
  <c r="J497" i="5"/>
  <c r="F497" i="5"/>
  <c r="H497" i="5"/>
  <c r="I497" i="5"/>
  <c r="E654" i="5"/>
  <c r="G654" i="5"/>
  <c r="H654" i="5"/>
  <c r="F654" i="5"/>
  <c r="R654" i="5"/>
  <c r="J654" i="5"/>
  <c r="I654" i="5"/>
  <c r="E642" i="5"/>
  <c r="G642" i="5"/>
  <c r="R642" i="5"/>
  <c r="H642" i="5"/>
  <c r="F642" i="5"/>
  <c r="J642" i="5"/>
  <c r="I642" i="5"/>
  <c r="E121" i="5"/>
  <c r="H121" i="5"/>
  <c r="R121" i="5"/>
  <c r="F121" i="5"/>
  <c r="J121" i="5"/>
  <c r="I121" i="5"/>
  <c r="E1463" i="5"/>
  <c r="G1463" i="5"/>
  <c r="F1463" i="5"/>
  <c r="J1463" i="5"/>
  <c r="I1463" i="5"/>
  <c r="R1463" i="5"/>
  <c r="H1463" i="5"/>
  <c r="G268" i="5"/>
  <c r="E268" i="5"/>
  <c r="J268" i="5"/>
  <c r="F268" i="5"/>
  <c r="H268" i="5"/>
  <c r="R268" i="5"/>
  <c r="I268" i="5"/>
  <c r="E306" i="5"/>
  <c r="G306" i="5"/>
  <c r="F306" i="5"/>
  <c r="J306" i="5"/>
  <c r="I306" i="5"/>
  <c r="R306" i="5"/>
  <c r="H306" i="5"/>
  <c r="E422" i="5"/>
  <c r="G422" i="5"/>
  <c r="H422" i="5"/>
  <c r="I422" i="5"/>
  <c r="F422" i="5"/>
  <c r="J422" i="5"/>
  <c r="R422" i="5"/>
  <c r="E372" i="5"/>
  <c r="G372" i="5"/>
  <c r="I372" i="5"/>
  <c r="H372" i="5"/>
  <c r="R372" i="5"/>
  <c r="J372" i="5"/>
  <c r="F372" i="5"/>
  <c r="E435" i="5"/>
  <c r="G435" i="5"/>
  <c r="R435" i="5"/>
  <c r="F435" i="5"/>
  <c r="J435" i="5"/>
  <c r="I435" i="5"/>
  <c r="H435" i="5"/>
  <c r="E603" i="5"/>
  <c r="G603" i="5"/>
  <c r="I603" i="5"/>
  <c r="J603" i="5"/>
  <c r="F603" i="5"/>
  <c r="R603" i="5"/>
  <c r="H603" i="5"/>
  <c r="E619" i="5"/>
  <c r="G619" i="5"/>
  <c r="R619" i="5"/>
  <c r="H619" i="5"/>
  <c r="I619" i="5"/>
  <c r="J619" i="5"/>
  <c r="F619" i="5"/>
  <c r="E978" i="5"/>
  <c r="G978" i="5"/>
  <c r="R978" i="5"/>
  <c r="F978" i="5"/>
  <c r="H978" i="5"/>
  <c r="J978" i="5"/>
  <c r="I978" i="5"/>
  <c r="E1131" i="5"/>
  <c r="I1131" i="5"/>
  <c r="H1131" i="5"/>
  <c r="F1131" i="5"/>
  <c r="J1131" i="5"/>
  <c r="R1131" i="5"/>
  <c r="G1131" i="5"/>
  <c r="E1645" i="5"/>
  <c r="H1645" i="5"/>
  <c r="J1645" i="5"/>
  <c r="I1645" i="5"/>
  <c r="F1645" i="5"/>
  <c r="R1645" i="5"/>
  <c r="G1645" i="5"/>
  <c r="E1418" i="5"/>
  <c r="F1418" i="5"/>
  <c r="R1418" i="5"/>
  <c r="H1418" i="5"/>
  <c r="J1418" i="5"/>
  <c r="I1418" i="5"/>
  <c r="G1418" i="5"/>
  <c r="E786" i="5"/>
  <c r="G786" i="5"/>
  <c r="I786" i="5"/>
  <c r="J786" i="5"/>
  <c r="H786" i="5"/>
  <c r="F786" i="5"/>
  <c r="R786" i="5"/>
  <c r="E876" i="5"/>
  <c r="G876" i="5"/>
  <c r="I876" i="5"/>
  <c r="R876" i="5"/>
  <c r="F876" i="5"/>
  <c r="J876" i="5"/>
  <c r="H876" i="5"/>
  <c r="E1004" i="5"/>
  <c r="G1004" i="5"/>
  <c r="J1004" i="5"/>
  <c r="I1004" i="5"/>
  <c r="F1004" i="5"/>
  <c r="H1004" i="5"/>
  <c r="R1004" i="5"/>
  <c r="E341" i="5"/>
  <c r="G341" i="5"/>
  <c r="I341" i="5"/>
  <c r="F341" i="5"/>
  <c r="H341" i="5"/>
  <c r="J341" i="5"/>
  <c r="R341" i="5"/>
  <c r="E499" i="5"/>
  <c r="G499" i="5"/>
  <c r="R499" i="5"/>
  <c r="J499" i="5"/>
  <c r="F499" i="5"/>
  <c r="I499" i="5"/>
  <c r="H499" i="5"/>
  <c r="E246" i="5"/>
  <c r="G246" i="5"/>
  <c r="I246" i="5"/>
  <c r="F246" i="5"/>
  <c r="H246" i="5"/>
  <c r="R246" i="5"/>
  <c r="J246" i="5"/>
  <c r="G165" i="5"/>
  <c r="G368" i="5"/>
  <c r="E368" i="5"/>
  <c r="R368" i="5"/>
  <c r="J368" i="5"/>
  <c r="I368" i="5"/>
  <c r="H368" i="5"/>
  <c r="F368" i="5"/>
  <c r="E688" i="5"/>
  <c r="G688" i="5"/>
  <c r="R688" i="5"/>
  <c r="H688" i="5"/>
  <c r="J688" i="5"/>
  <c r="F688" i="5"/>
  <c r="I688" i="5"/>
  <c r="E814" i="5"/>
  <c r="G814" i="5"/>
  <c r="F814" i="5"/>
  <c r="R814" i="5"/>
  <c r="J814" i="5"/>
  <c r="I814" i="5"/>
  <c r="H814" i="5"/>
  <c r="E607" i="5"/>
  <c r="G607" i="5"/>
  <c r="H607" i="5"/>
  <c r="F607" i="5"/>
  <c r="R607" i="5"/>
  <c r="I607" i="5"/>
  <c r="J607" i="5"/>
  <c r="E645" i="5"/>
  <c r="R645" i="5"/>
  <c r="I645" i="5"/>
  <c r="F645" i="5"/>
  <c r="J645" i="5"/>
  <c r="H645" i="5"/>
  <c r="G645" i="5"/>
  <c r="E1100" i="5"/>
  <c r="G1100" i="5"/>
  <c r="R1100" i="5"/>
  <c r="F1100" i="5"/>
  <c r="I1100" i="5"/>
  <c r="H1100" i="5"/>
  <c r="J1100" i="5"/>
  <c r="E1226" i="5"/>
  <c r="J1226" i="5"/>
  <c r="I1226" i="5"/>
  <c r="R1226" i="5"/>
  <c r="H1226" i="5"/>
  <c r="F1226" i="5"/>
  <c r="G1226" i="5"/>
  <c r="G1328" i="5"/>
  <c r="E1328" i="5"/>
  <c r="J1328" i="5"/>
  <c r="I1328" i="5"/>
  <c r="H1328" i="5"/>
  <c r="R1328" i="5"/>
  <c r="F1328" i="5"/>
  <c r="G1160" i="5"/>
  <c r="E1160" i="5"/>
  <c r="F1160" i="5"/>
  <c r="I1160" i="5"/>
  <c r="R1160" i="5"/>
  <c r="J1160" i="5"/>
  <c r="H1160" i="5"/>
  <c r="E1504" i="5"/>
  <c r="G1504" i="5"/>
  <c r="I1504" i="5"/>
  <c r="J1504" i="5"/>
  <c r="H1504" i="5"/>
  <c r="F1504" i="5"/>
  <c r="R1504" i="5"/>
  <c r="E1797" i="5"/>
  <c r="I1797" i="5"/>
  <c r="H1797" i="5"/>
  <c r="F1797" i="5"/>
  <c r="R1797" i="5"/>
  <c r="J1797" i="5"/>
  <c r="G1797" i="5"/>
  <c r="E140" i="5"/>
  <c r="G140" i="5"/>
  <c r="J140" i="5"/>
  <c r="R140" i="5"/>
  <c r="H140" i="5"/>
  <c r="F140" i="5"/>
  <c r="I140" i="5"/>
  <c r="E275" i="5"/>
  <c r="G275" i="5"/>
  <c r="R275" i="5"/>
  <c r="J275" i="5"/>
  <c r="H275" i="5"/>
  <c r="I275" i="5"/>
  <c r="F275" i="5"/>
  <c r="E403" i="5"/>
  <c r="G403" i="5"/>
  <c r="R403" i="5"/>
  <c r="F403" i="5"/>
  <c r="J403" i="5"/>
  <c r="I403" i="5"/>
  <c r="H403" i="5"/>
  <c r="E417" i="5"/>
  <c r="G417" i="5"/>
  <c r="R417" i="5"/>
  <c r="J417" i="5"/>
  <c r="H417" i="5"/>
  <c r="I417" i="5"/>
  <c r="F417" i="5"/>
  <c r="E577" i="5"/>
  <c r="G577" i="5"/>
  <c r="F577" i="5"/>
  <c r="J577" i="5"/>
  <c r="I577" i="5"/>
  <c r="R577" i="5"/>
  <c r="H577" i="5"/>
  <c r="E1102" i="5"/>
  <c r="G1102" i="5"/>
  <c r="J1102" i="5"/>
  <c r="F1102" i="5"/>
  <c r="H1102" i="5"/>
  <c r="R1102" i="5"/>
  <c r="I1102" i="5"/>
  <c r="E475" i="5"/>
  <c r="G475" i="5"/>
  <c r="F475" i="5"/>
  <c r="I475" i="5"/>
  <c r="J475" i="5"/>
  <c r="R475" i="5"/>
  <c r="H475" i="5"/>
  <c r="E539" i="5"/>
  <c r="G539" i="5"/>
  <c r="I539" i="5"/>
  <c r="R539" i="5"/>
  <c r="J539" i="5"/>
  <c r="F539" i="5"/>
  <c r="H539" i="5"/>
  <c r="E386" i="5"/>
  <c r="G386" i="5"/>
  <c r="I386" i="5"/>
  <c r="F386" i="5"/>
  <c r="R386" i="5"/>
  <c r="H386" i="5"/>
  <c r="J386" i="5"/>
  <c r="E457" i="5"/>
  <c r="G457" i="5"/>
  <c r="I457" i="5"/>
  <c r="H457" i="5"/>
  <c r="F457" i="5"/>
  <c r="R457" i="5"/>
  <c r="J457" i="5"/>
  <c r="G825" i="5"/>
  <c r="E825" i="5"/>
  <c r="F825" i="5"/>
  <c r="J825" i="5"/>
  <c r="R825" i="5"/>
  <c r="I825" i="5"/>
  <c r="H825" i="5"/>
  <c r="E759" i="5"/>
  <c r="G759" i="5"/>
  <c r="R759" i="5"/>
  <c r="I759" i="5"/>
  <c r="H759" i="5"/>
  <c r="J759" i="5"/>
  <c r="F759" i="5"/>
  <c r="E885" i="5"/>
  <c r="R885" i="5"/>
  <c r="F885" i="5"/>
  <c r="I885" i="5"/>
  <c r="J885" i="5"/>
  <c r="H885" i="5"/>
  <c r="G885" i="5"/>
  <c r="E890" i="5"/>
  <c r="G890" i="5"/>
  <c r="J890" i="5"/>
  <c r="I890" i="5"/>
  <c r="H890" i="5"/>
  <c r="F890" i="5"/>
  <c r="R890" i="5"/>
  <c r="G923" i="5"/>
  <c r="H923" i="5"/>
  <c r="F923" i="5"/>
  <c r="E923" i="5"/>
  <c r="R923" i="5"/>
  <c r="J923" i="5"/>
  <c r="I923" i="5"/>
  <c r="E613" i="5"/>
  <c r="J613" i="5"/>
  <c r="R613" i="5"/>
  <c r="F613" i="5"/>
  <c r="I613" i="5"/>
  <c r="H613" i="5"/>
  <c r="G613" i="5"/>
  <c r="E716" i="5"/>
  <c r="G716" i="5"/>
  <c r="I716" i="5"/>
  <c r="R716" i="5"/>
  <c r="J716" i="5"/>
  <c r="H716" i="5"/>
  <c r="F716" i="5"/>
  <c r="E1186" i="5"/>
  <c r="R1186" i="5"/>
  <c r="H1186" i="5"/>
  <c r="J1186" i="5"/>
  <c r="F1186" i="5"/>
  <c r="I1186" i="5"/>
  <c r="G1186" i="5"/>
  <c r="E979" i="5"/>
  <c r="G979" i="5"/>
  <c r="F979" i="5"/>
  <c r="R979" i="5"/>
  <c r="J979" i="5"/>
  <c r="H979" i="5"/>
  <c r="I979" i="5"/>
  <c r="E1255" i="5"/>
  <c r="G1255" i="5"/>
  <c r="H1255" i="5"/>
  <c r="F1255" i="5"/>
  <c r="R1255" i="5"/>
  <c r="J1255" i="5"/>
  <c r="I1255" i="5"/>
  <c r="E1327" i="5"/>
  <c r="G1327" i="5"/>
  <c r="J1327" i="5"/>
  <c r="I1327" i="5"/>
  <c r="R1327" i="5"/>
  <c r="H1327" i="5"/>
  <c r="F1327" i="5"/>
  <c r="E1204" i="5"/>
  <c r="G1204" i="5"/>
  <c r="J1204" i="5"/>
  <c r="R1204" i="5"/>
  <c r="I1204" i="5"/>
  <c r="H1204" i="5"/>
  <c r="F1204" i="5"/>
  <c r="E1496" i="5"/>
  <c r="G1496" i="5"/>
  <c r="H1496" i="5"/>
  <c r="R1496" i="5"/>
  <c r="J1496" i="5"/>
  <c r="F1496" i="5"/>
  <c r="I1496" i="5"/>
  <c r="E1188" i="5"/>
  <c r="G1188" i="5"/>
  <c r="J1188" i="5"/>
  <c r="I1188" i="5"/>
  <c r="H1188" i="5"/>
  <c r="R1188" i="5"/>
  <c r="F1188" i="5"/>
  <c r="G1368" i="5"/>
  <c r="E1368" i="5"/>
  <c r="J1368" i="5"/>
  <c r="F1368" i="5"/>
  <c r="I1368" i="5"/>
  <c r="R1368" i="5"/>
  <c r="H1368" i="5"/>
  <c r="E410" i="5"/>
  <c r="G410" i="5"/>
  <c r="F410" i="5"/>
  <c r="R410" i="5"/>
  <c r="H410" i="5"/>
  <c r="J410" i="5"/>
  <c r="I410" i="5"/>
  <c r="E924" i="5"/>
  <c r="G924" i="5"/>
  <c r="I924" i="5"/>
  <c r="R924" i="5"/>
  <c r="J924" i="5"/>
  <c r="H924" i="5"/>
  <c r="F924" i="5"/>
  <c r="E682" i="5"/>
  <c r="G682" i="5"/>
  <c r="J682" i="5"/>
  <c r="H682" i="5"/>
  <c r="I682" i="5"/>
  <c r="F682" i="5"/>
  <c r="R682" i="5"/>
  <c r="E939" i="5"/>
  <c r="G939" i="5"/>
  <c r="H939" i="5"/>
  <c r="F939" i="5"/>
  <c r="J939" i="5"/>
  <c r="I939" i="5"/>
  <c r="R939" i="5"/>
  <c r="E1058" i="5"/>
  <c r="G1058" i="5"/>
  <c r="H1058" i="5"/>
  <c r="R1058" i="5"/>
  <c r="J1058" i="5"/>
  <c r="I1058" i="5"/>
  <c r="F1058" i="5"/>
  <c r="E868" i="5"/>
  <c r="G868" i="5"/>
  <c r="J868" i="5"/>
  <c r="I868" i="5"/>
  <c r="F868" i="5"/>
  <c r="H868" i="5"/>
  <c r="R868" i="5"/>
  <c r="E1580" i="5"/>
  <c r="G1580" i="5"/>
  <c r="F1580" i="5"/>
  <c r="R1580" i="5"/>
  <c r="J1580" i="5"/>
  <c r="I1580" i="5"/>
  <c r="H1580" i="5"/>
  <c r="E1376" i="5"/>
  <c r="G1376" i="5"/>
  <c r="I1376" i="5"/>
  <c r="H1376" i="5"/>
  <c r="F1376" i="5"/>
  <c r="R1376" i="5"/>
  <c r="J1376" i="5"/>
  <c r="E1513" i="5"/>
  <c r="G1513" i="5"/>
  <c r="H1513" i="5"/>
  <c r="I1513" i="5"/>
  <c r="J1513" i="5"/>
  <c r="R1513" i="5"/>
  <c r="F1513" i="5"/>
  <c r="E587" i="5"/>
  <c r="G587" i="5"/>
  <c r="H587" i="5"/>
  <c r="I587" i="5"/>
  <c r="R587" i="5"/>
  <c r="J587" i="5"/>
  <c r="F587" i="5"/>
  <c r="E750" i="5"/>
  <c r="H750" i="5"/>
  <c r="G750" i="5"/>
  <c r="F750" i="5"/>
  <c r="R750" i="5"/>
  <c r="I750" i="5"/>
  <c r="J750" i="5"/>
  <c r="E994" i="5"/>
  <c r="G994" i="5"/>
  <c r="R994" i="5"/>
  <c r="J994" i="5"/>
  <c r="I994" i="5"/>
  <c r="H994" i="5"/>
  <c r="F994" i="5"/>
  <c r="E1041" i="5"/>
  <c r="G1041" i="5"/>
  <c r="H1041" i="5"/>
  <c r="F1041" i="5"/>
  <c r="I1041" i="5"/>
  <c r="R1041" i="5"/>
  <c r="J1041" i="5"/>
  <c r="E1043" i="5"/>
  <c r="G1043" i="5"/>
  <c r="F1043" i="5"/>
  <c r="H1043" i="5"/>
  <c r="J1043" i="5"/>
  <c r="R1043" i="5"/>
  <c r="I1043" i="5"/>
  <c r="E1064" i="5"/>
  <c r="G1064" i="5"/>
  <c r="H1064" i="5"/>
  <c r="J1064" i="5"/>
  <c r="R1064" i="5"/>
  <c r="F1064" i="5"/>
  <c r="I1064" i="5"/>
  <c r="E509" i="5"/>
  <c r="I509" i="5"/>
  <c r="H509" i="5"/>
  <c r="R509" i="5"/>
  <c r="J509" i="5"/>
  <c r="F509" i="5"/>
  <c r="G509" i="5"/>
  <c r="E1208" i="5"/>
  <c r="G1208" i="5"/>
  <c r="F1208" i="5"/>
  <c r="R1208" i="5"/>
  <c r="J1208" i="5"/>
  <c r="H1208" i="5"/>
  <c r="I1208" i="5"/>
  <c r="E935" i="5"/>
  <c r="G935" i="5"/>
  <c r="F935" i="5"/>
  <c r="H935" i="5"/>
  <c r="J935" i="5"/>
  <c r="I935" i="5"/>
  <c r="R935" i="5"/>
  <c r="E1335" i="5"/>
  <c r="G1335" i="5"/>
  <c r="R1335" i="5"/>
  <c r="H1335" i="5"/>
  <c r="F1335" i="5"/>
  <c r="J1335" i="5"/>
  <c r="I1335" i="5"/>
  <c r="E1515" i="5"/>
  <c r="I1515" i="5"/>
  <c r="R1515" i="5"/>
  <c r="H1515" i="5"/>
  <c r="F1515" i="5"/>
  <c r="J1515" i="5"/>
  <c r="G1515" i="5"/>
  <c r="E1247" i="5"/>
  <c r="G1247" i="5"/>
  <c r="R1247" i="5"/>
  <c r="J1247" i="5"/>
  <c r="H1247" i="5"/>
  <c r="F1247" i="5"/>
  <c r="I1247" i="5"/>
  <c r="E1511" i="5"/>
  <c r="G1511" i="5"/>
  <c r="F1511" i="5"/>
  <c r="I1511" i="5"/>
  <c r="R1511" i="5"/>
  <c r="H1511" i="5"/>
  <c r="J1511" i="5"/>
  <c r="G1785" i="5"/>
  <c r="E1785" i="5"/>
  <c r="R1785" i="5"/>
  <c r="I1785" i="5"/>
  <c r="J1785" i="5"/>
  <c r="F1785" i="5"/>
  <c r="H1785" i="5"/>
  <c r="E896" i="5"/>
  <c r="G896" i="5"/>
  <c r="J896" i="5"/>
  <c r="R896" i="5"/>
  <c r="F896" i="5"/>
  <c r="I896" i="5"/>
  <c r="H896" i="5"/>
  <c r="E770" i="5"/>
  <c r="G770" i="5"/>
  <c r="R770" i="5"/>
  <c r="J770" i="5"/>
  <c r="F770" i="5"/>
  <c r="H770" i="5"/>
  <c r="I770" i="5"/>
  <c r="E873" i="5"/>
  <c r="G873" i="5"/>
  <c r="F873" i="5"/>
  <c r="J873" i="5"/>
  <c r="I873" i="5"/>
  <c r="H873" i="5"/>
  <c r="R873" i="5"/>
  <c r="E1002" i="5"/>
  <c r="G1002" i="5"/>
  <c r="R1002" i="5"/>
  <c r="F1002" i="5"/>
  <c r="J1002" i="5"/>
  <c r="I1002" i="5"/>
  <c r="H1002" i="5"/>
  <c r="E915" i="5"/>
  <c r="G915" i="5"/>
  <c r="F915" i="5"/>
  <c r="R915" i="5"/>
  <c r="J915" i="5"/>
  <c r="H915" i="5"/>
  <c r="I915" i="5"/>
  <c r="E1155" i="5"/>
  <c r="I1155" i="5"/>
  <c r="F1155" i="5"/>
  <c r="R1155" i="5"/>
  <c r="J1155" i="5"/>
  <c r="H1155" i="5"/>
  <c r="G1155" i="5"/>
  <c r="E1303" i="5"/>
  <c r="G1303" i="5"/>
  <c r="H1303" i="5"/>
  <c r="J1303" i="5"/>
  <c r="R1303" i="5"/>
  <c r="F1303" i="5"/>
  <c r="I1303" i="5"/>
  <c r="E1537" i="5"/>
  <c r="G1537" i="5"/>
  <c r="J1537" i="5"/>
  <c r="F1537" i="5"/>
  <c r="H1537" i="5"/>
  <c r="R1537" i="5"/>
  <c r="I1537" i="5"/>
  <c r="E1809" i="5"/>
  <c r="I1809" i="5"/>
  <c r="G1809" i="5"/>
  <c r="H1809" i="5"/>
  <c r="J1809" i="5"/>
  <c r="F1809" i="5"/>
  <c r="R1809" i="5"/>
  <c r="E1509" i="5"/>
  <c r="R1509" i="5"/>
  <c r="H1509" i="5"/>
  <c r="J1509" i="5"/>
  <c r="I1509" i="5"/>
  <c r="F1509" i="5"/>
  <c r="G1509" i="5"/>
  <c r="E900" i="5"/>
  <c r="G900" i="5"/>
  <c r="F900" i="5"/>
  <c r="J900" i="5"/>
  <c r="H900" i="5"/>
  <c r="R900" i="5"/>
  <c r="I900" i="5"/>
  <c r="E1028" i="5"/>
  <c r="G1028" i="5"/>
  <c r="I1028" i="5"/>
  <c r="H1028" i="5"/>
  <c r="J1028" i="5"/>
  <c r="R1028" i="5"/>
  <c r="F1028" i="5"/>
  <c r="E732" i="5"/>
  <c r="G732" i="5"/>
  <c r="J732" i="5"/>
  <c r="H732" i="5"/>
  <c r="R732" i="5"/>
  <c r="I732" i="5"/>
  <c r="F732" i="5"/>
  <c r="E1689" i="5"/>
  <c r="G1689" i="5"/>
  <c r="I1689" i="5"/>
  <c r="H1689" i="5"/>
  <c r="F1689" i="5"/>
  <c r="R1689" i="5"/>
  <c r="J1689" i="5"/>
  <c r="E1420" i="5"/>
  <c r="G1420" i="5"/>
  <c r="R1420" i="5"/>
  <c r="J1420" i="5"/>
  <c r="I1420" i="5"/>
  <c r="H1420" i="5"/>
  <c r="F1420" i="5"/>
  <c r="E1571" i="5"/>
  <c r="F1571" i="5"/>
  <c r="H1571" i="5"/>
  <c r="R1571" i="5"/>
  <c r="J1571" i="5"/>
  <c r="I1571" i="5"/>
  <c r="G1571" i="5"/>
  <c r="G139" i="5"/>
  <c r="E139" i="5"/>
  <c r="R139" i="5"/>
  <c r="J139" i="5"/>
  <c r="I139" i="5"/>
  <c r="H139" i="5"/>
  <c r="F139" i="5"/>
  <c r="E315" i="5"/>
  <c r="G315" i="5"/>
  <c r="I315" i="5"/>
  <c r="R315" i="5"/>
  <c r="J315" i="5"/>
  <c r="F315" i="5"/>
  <c r="H315" i="5"/>
  <c r="E321" i="5"/>
  <c r="G321" i="5"/>
  <c r="H321" i="5"/>
  <c r="R321" i="5"/>
  <c r="J321" i="5"/>
  <c r="I321" i="5"/>
  <c r="F321" i="5"/>
  <c r="E551" i="5"/>
  <c r="G551" i="5"/>
  <c r="H551" i="5"/>
  <c r="I551" i="5"/>
  <c r="F551" i="5"/>
  <c r="R551" i="5"/>
  <c r="J551" i="5"/>
  <c r="E644" i="5"/>
  <c r="G644" i="5"/>
  <c r="J644" i="5"/>
  <c r="R644" i="5"/>
  <c r="I644" i="5"/>
  <c r="F644" i="5"/>
  <c r="H644" i="5"/>
  <c r="E787" i="5"/>
  <c r="G787" i="5"/>
  <c r="R787" i="5"/>
  <c r="I787" i="5"/>
  <c r="J787" i="5"/>
  <c r="F787" i="5"/>
  <c r="H787" i="5"/>
  <c r="E739" i="5"/>
  <c r="G739" i="5"/>
  <c r="H739" i="5"/>
  <c r="R739" i="5"/>
  <c r="J739" i="5"/>
  <c r="F739" i="5"/>
  <c r="I739" i="5"/>
  <c r="E640" i="5"/>
  <c r="G640" i="5"/>
  <c r="F640" i="5"/>
  <c r="I640" i="5"/>
  <c r="J640" i="5"/>
  <c r="H640" i="5"/>
  <c r="R640" i="5"/>
  <c r="E1164" i="5"/>
  <c r="G1164" i="5"/>
  <c r="R1164" i="5"/>
  <c r="I1164" i="5"/>
  <c r="H1164" i="5"/>
  <c r="J1164" i="5"/>
  <c r="F1164" i="5"/>
  <c r="E1096" i="5"/>
  <c r="G1096" i="5"/>
  <c r="H1096" i="5"/>
  <c r="J1096" i="5"/>
  <c r="R1096" i="5"/>
  <c r="I1096" i="5"/>
  <c r="F1096" i="5"/>
  <c r="E1206" i="5"/>
  <c r="G1206" i="5"/>
  <c r="J1206" i="5"/>
  <c r="I1206" i="5"/>
  <c r="H1206" i="5"/>
  <c r="F1206" i="5"/>
  <c r="R1206" i="5"/>
  <c r="E471" i="5"/>
  <c r="G471" i="5"/>
  <c r="H471" i="5"/>
  <c r="I471" i="5"/>
  <c r="J471" i="5"/>
  <c r="F471" i="5"/>
  <c r="R471" i="5"/>
  <c r="G535" i="5"/>
  <c r="E535" i="5"/>
  <c r="I535" i="5"/>
  <c r="R535" i="5"/>
  <c r="J535" i="5"/>
  <c r="H535" i="5"/>
  <c r="F535" i="5"/>
  <c r="E380" i="5"/>
  <c r="G380" i="5"/>
  <c r="I380" i="5"/>
  <c r="R380" i="5"/>
  <c r="J380" i="5"/>
  <c r="H380" i="5"/>
  <c r="F380" i="5"/>
  <c r="E436" i="5"/>
  <c r="G436" i="5"/>
  <c r="R436" i="5"/>
  <c r="F436" i="5"/>
  <c r="I436" i="5"/>
  <c r="H436" i="5"/>
  <c r="J436" i="5"/>
  <c r="E500" i="5"/>
  <c r="G500" i="5"/>
  <c r="I500" i="5"/>
  <c r="R500" i="5"/>
  <c r="H500" i="5"/>
  <c r="F500" i="5"/>
  <c r="J500" i="5"/>
  <c r="E663" i="5"/>
  <c r="G663" i="5"/>
  <c r="I663" i="5"/>
  <c r="J663" i="5"/>
  <c r="R663" i="5"/>
  <c r="H663" i="5"/>
  <c r="F663" i="5"/>
  <c r="E529" i="5"/>
  <c r="G529" i="5"/>
  <c r="R529" i="5"/>
  <c r="J529" i="5"/>
  <c r="H529" i="5"/>
  <c r="F529" i="5"/>
  <c r="I529" i="5"/>
  <c r="E660" i="5"/>
  <c r="G660" i="5"/>
  <c r="F660" i="5"/>
  <c r="R660" i="5"/>
  <c r="I660" i="5"/>
  <c r="J660" i="5"/>
  <c r="H660" i="5"/>
  <c r="E701" i="5"/>
  <c r="H701" i="5"/>
  <c r="R701" i="5"/>
  <c r="J701" i="5"/>
  <c r="I701" i="5"/>
  <c r="F701" i="5"/>
  <c r="G701" i="5"/>
  <c r="E765" i="5"/>
  <c r="H765" i="5"/>
  <c r="R765" i="5"/>
  <c r="J765" i="5"/>
  <c r="I765" i="5"/>
  <c r="F765" i="5"/>
  <c r="G765" i="5"/>
  <c r="E1387" i="5"/>
  <c r="J1387" i="5"/>
  <c r="F1387" i="5"/>
  <c r="R1387" i="5"/>
  <c r="I1387" i="5"/>
  <c r="H1387" i="5"/>
  <c r="G1387" i="5"/>
  <c r="E1196" i="5"/>
  <c r="G1196" i="5"/>
  <c r="J1196" i="5"/>
  <c r="R1196" i="5"/>
  <c r="F1196" i="5"/>
  <c r="I1196" i="5"/>
  <c r="H1196" i="5"/>
  <c r="E1266" i="5"/>
  <c r="R1266" i="5"/>
  <c r="J1266" i="5"/>
  <c r="H1266" i="5"/>
  <c r="F1266" i="5"/>
  <c r="I1266" i="5"/>
  <c r="G1266" i="5"/>
  <c r="E1540" i="5"/>
  <c r="G1540" i="5"/>
  <c r="H1540" i="5"/>
  <c r="R1540" i="5"/>
  <c r="J1540" i="5"/>
  <c r="I1540" i="5"/>
  <c r="F1540" i="5"/>
  <c r="E1525" i="5"/>
  <c r="F1525" i="5"/>
  <c r="R1525" i="5"/>
  <c r="J1525" i="5"/>
  <c r="I1525" i="5"/>
  <c r="H1525" i="5"/>
  <c r="G1525" i="5"/>
  <c r="E897" i="5"/>
  <c r="G897" i="5"/>
  <c r="J897" i="5"/>
  <c r="H897" i="5"/>
  <c r="I897" i="5"/>
  <c r="R897" i="5"/>
  <c r="F897" i="5"/>
  <c r="E966" i="5"/>
  <c r="G966" i="5"/>
  <c r="H966" i="5"/>
  <c r="F966" i="5"/>
  <c r="I966" i="5"/>
  <c r="J966" i="5"/>
  <c r="R966" i="5"/>
  <c r="E1243" i="5"/>
  <c r="H1243" i="5"/>
  <c r="R1243" i="5"/>
  <c r="I1243" i="5"/>
  <c r="F1243" i="5"/>
  <c r="J1243" i="5"/>
  <c r="G1243" i="5"/>
  <c r="E618" i="5"/>
  <c r="G618" i="5"/>
  <c r="F618" i="5"/>
  <c r="J618" i="5"/>
  <c r="R618" i="5"/>
  <c r="I618" i="5"/>
  <c r="H618" i="5"/>
  <c r="E666" i="5"/>
  <c r="G666" i="5"/>
  <c r="F666" i="5"/>
  <c r="R666" i="5"/>
  <c r="J666" i="5"/>
  <c r="I666" i="5"/>
  <c r="H666" i="5"/>
  <c r="E944" i="5"/>
  <c r="G944" i="5"/>
  <c r="H944" i="5"/>
  <c r="R944" i="5"/>
  <c r="F944" i="5"/>
  <c r="J944" i="5"/>
  <c r="I944" i="5"/>
  <c r="E704" i="5"/>
  <c r="G704" i="5"/>
  <c r="F704" i="5"/>
  <c r="H704" i="5"/>
  <c r="R704" i="5"/>
  <c r="J704" i="5"/>
  <c r="I704" i="5"/>
  <c r="E981" i="5"/>
  <c r="J981" i="5"/>
  <c r="H981" i="5"/>
  <c r="R981" i="5"/>
  <c r="I981" i="5"/>
  <c r="F981" i="5"/>
  <c r="G981" i="5"/>
  <c r="E738" i="5"/>
  <c r="G738" i="5"/>
  <c r="F738" i="5"/>
  <c r="J738" i="5"/>
  <c r="H738" i="5"/>
  <c r="R738" i="5"/>
  <c r="I738" i="5"/>
  <c r="E986" i="5"/>
  <c r="G986" i="5"/>
  <c r="R986" i="5"/>
  <c r="J986" i="5"/>
  <c r="I986" i="5"/>
  <c r="H986" i="5"/>
  <c r="F986" i="5"/>
  <c r="E1090" i="5"/>
  <c r="G1090" i="5"/>
  <c r="H1090" i="5"/>
  <c r="J1090" i="5"/>
  <c r="I1090" i="5"/>
  <c r="F1090" i="5"/>
  <c r="R1090" i="5"/>
  <c r="E1116" i="5"/>
  <c r="G1116" i="5"/>
  <c r="F1116" i="5"/>
  <c r="I1116" i="5"/>
  <c r="J1116" i="5"/>
  <c r="H1116" i="5"/>
  <c r="R1116" i="5"/>
  <c r="E1423" i="5"/>
  <c r="G1423" i="5"/>
  <c r="I1423" i="5"/>
  <c r="F1423" i="5"/>
  <c r="H1423" i="5"/>
  <c r="R1423" i="5"/>
  <c r="J1423" i="5"/>
  <c r="E1608" i="5"/>
  <c r="G1608" i="5"/>
  <c r="H1608" i="5"/>
  <c r="R1608" i="5"/>
  <c r="J1608" i="5"/>
  <c r="I1608" i="5"/>
  <c r="F1608" i="5"/>
  <c r="E1510" i="5"/>
  <c r="J1510" i="5"/>
  <c r="F1510" i="5"/>
  <c r="R1510" i="5"/>
  <c r="I1510" i="5"/>
  <c r="G1510" i="5"/>
  <c r="H1510" i="5"/>
  <c r="E1305" i="5"/>
  <c r="G1305" i="5"/>
  <c r="F1305" i="5"/>
  <c r="J1305" i="5"/>
  <c r="I1305" i="5"/>
  <c r="H1305" i="5"/>
  <c r="R1305" i="5"/>
  <c r="E182" i="5"/>
  <c r="G182" i="5"/>
  <c r="F182" i="5"/>
  <c r="I182" i="5"/>
  <c r="H182" i="5"/>
  <c r="R182" i="5"/>
  <c r="J182" i="5"/>
  <c r="E202" i="5"/>
  <c r="G202" i="5"/>
  <c r="I202" i="5"/>
  <c r="F202" i="5"/>
  <c r="R202" i="5"/>
  <c r="J202" i="5"/>
  <c r="H202" i="5"/>
  <c r="E975" i="5"/>
  <c r="G975" i="5"/>
  <c r="I975" i="5"/>
  <c r="H975" i="5"/>
  <c r="F975" i="5"/>
  <c r="R975" i="5"/>
  <c r="J975" i="5"/>
  <c r="E980" i="5"/>
  <c r="H980" i="5"/>
  <c r="R980" i="5"/>
  <c r="I980" i="5"/>
  <c r="J980" i="5"/>
  <c r="F980" i="5"/>
  <c r="G980" i="5"/>
  <c r="G953" i="5"/>
  <c r="E953" i="5"/>
  <c r="I953" i="5"/>
  <c r="F953" i="5"/>
  <c r="H953" i="5"/>
  <c r="J953" i="5"/>
  <c r="R953" i="5"/>
  <c r="G1019" i="5"/>
  <c r="E1019" i="5"/>
  <c r="H1019" i="5"/>
  <c r="R1019" i="5"/>
  <c r="F1019" i="5"/>
  <c r="J1019" i="5"/>
  <c r="I1019" i="5"/>
  <c r="E1262" i="5"/>
  <c r="G1262" i="5"/>
  <c r="I1262" i="5"/>
  <c r="R1262" i="5"/>
  <c r="F1262" i="5"/>
  <c r="J1262" i="5"/>
  <c r="H1262" i="5"/>
  <c r="E1007" i="5"/>
  <c r="G1007" i="5"/>
  <c r="J1007" i="5"/>
  <c r="F1007" i="5"/>
  <c r="H1007" i="5"/>
  <c r="R1007" i="5"/>
  <c r="I1007" i="5"/>
  <c r="E1502" i="5"/>
  <c r="G1502" i="5"/>
  <c r="H1502" i="5"/>
  <c r="J1502" i="5"/>
  <c r="I1502" i="5"/>
  <c r="R1502" i="5"/>
  <c r="F1502" i="5"/>
  <c r="E1543" i="5"/>
  <c r="G1543" i="5"/>
  <c r="J1543" i="5"/>
  <c r="H1543" i="5"/>
  <c r="I1543" i="5"/>
  <c r="F1543" i="5"/>
  <c r="R1543" i="5"/>
  <c r="E623" i="5"/>
  <c r="G623" i="5"/>
  <c r="I623" i="5"/>
  <c r="H623" i="5"/>
  <c r="F623" i="5"/>
  <c r="J623" i="5"/>
  <c r="R623" i="5"/>
  <c r="E579" i="5"/>
  <c r="G579" i="5"/>
  <c r="J579" i="5"/>
  <c r="H579" i="5"/>
  <c r="R579" i="5"/>
  <c r="F579" i="5"/>
  <c r="I579" i="5"/>
  <c r="E745" i="5"/>
  <c r="G745" i="5"/>
  <c r="J745" i="5"/>
  <c r="R745" i="5"/>
  <c r="I745" i="5"/>
  <c r="H745" i="5"/>
  <c r="F745" i="5"/>
  <c r="E952" i="5"/>
  <c r="G952" i="5"/>
  <c r="H952" i="5"/>
  <c r="F952" i="5"/>
  <c r="R952" i="5"/>
  <c r="I952" i="5"/>
  <c r="J952" i="5"/>
  <c r="E575" i="5"/>
  <c r="G575" i="5"/>
  <c r="R575" i="5"/>
  <c r="J575" i="5"/>
  <c r="I575" i="5"/>
  <c r="F575" i="5"/>
  <c r="H575" i="5"/>
  <c r="E782" i="5"/>
  <c r="G782" i="5"/>
  <c r="R782" i="5"/>
  <c r="F782" i="5"/>
  <c r="I782" i="5"/>
  <c r="H782" i="5"/>
  <c r="J782" i="5"/>
  <c r="E898" i="5"/>
  <c r="G898" i="5"/>
  <c r="J898" i="5"/>
  <c r="I898" i="5"/>
  <c r="H898" i="5"/>
  <c r="R898" i="5"/>
  <c r="F898" i="5"/>
  <c r="E1101" i="5"/>
  <c r="I1101" i="5"/>
  <c r="R1101" i="5"/>
  <c r="H1101" i="5"/>
  <c r="F1101" i="5"/>
  <c r="J1101" i="5"/>
  <c r="G1101" i="5"/>
  <c r="E1083" i="5"/>
  <c r="G1083" i="5"/>
  <c r="I1083" i="5"/>
  <c r="R1083" i="5"/>
  <c r="H1083" i="5"/>
  <c r="F1083" i="5"/>
  <c r="J1083" i="5"/>
  <c r="E1616" i="5"/>
  <c r="G1616" i="5"/>
  <c r="J1616" i="5"/>
  <c r="F1616" i="5"/>
  <c r="I1616" i="5"/>
  <c r="R1616" i="5"/>
  <c r="H1616" i="5"/>
  <c r="E1712" i="5"/>
  <c r="G1712" i="5"/>
  <c r="H1712" i="5"/>
  <c r="F1712" i="5"/>
  <c r="J1712" i="5"/>
  <c r="I1712" i="5"/>
  <c r="R1712" i="5"/>
  <c r="E1398" i="5"/>
  <c r="G1398" i="5"/>
  <c r="F1398" i="5"/>
  <c r="J1398" i="5"/>
  <c r="H1398" i="5"/>
  <c r="I1398" i="5"/>
  <c r="R1398" i="5"/>
  <c r="E1561" i="5"/>
  <c r="F1561" i="5"/>
  <c r="G1561" i="5"/>
  <c r="R1561" i="5"/>
  <c r="H1561" i="5"/>
  <c r="J1561" i="5"/>
  <c r="I1561" i="5"/>
  <c r="E1611" i="5"/>
  <c r="F1611" i="5"/>
  <c r="J1611" i="5"/>
  <c r="I1611" i="5"/>
  <c r="H1611" i="5"/>
  <c r="R1611" i="5"/>
  <c r="G1611" i="5"/>
  <c r="E650" i="5"/>
  <c r="G650" i="5"/>
  <c r="R650" i="5"/>
  <c r="H650" i="5"/>
  <c r="F650" i="5"/>
  <c r="I650" i="5"/>
  <c r="J650" i="5"/>
  <c r="E1024" i="5"/>
  <c r="G1024" i="5"/>
  <c r="F1024" i="5"/>
  <c r="H1024" i="5"/>
  <c r="R1024" i="5"/>
  <c r="I1024" i="5"/>
  <c r="J1024" i="5"/>
  <c r="E823" i="5"/>
  <c r="G823" i="5"/>
  <c r="F823" i="5"/>
  <c r="R823" i="5"/>
  <c r="J823" i="5"/>
  <c r="I823" i="5"/>
  <c r="H823" i="5"/>
  <c r="E1141" i="5"/>
  <c r="H1141" i="5"/>
  <c r="F1141" i="5"/>
  <c r="I1141" i="5"/>
  <c r="R1141" i="5"/>
  <c r="J1141" i="5"/>
  <c r="G1141" i="5"/>
  <c r="E1223" i="5"/>
  <c r="G1223" i="5"/>
  <c r="R1223" i="5"/>
  <c r="J1223" i="5"/>
  <c r="I1223" i="5"/>
  <c r="H1223" i="5"/>
  <c r="F1223" i="5"/>
  <c r="E1280" i="5"/>
  <c r="G1280" i="5"/>
  <c r="J1280" i="5"/>
  <c r="I1280" i="5"/>
  <c r="H1280" i="5"/>
  <c r="F1280" i="5"/>
  <c r="R1280" i="5"/>
  <c r="E1320" i="5"/>
  <c r="G1320" i="5"/>
  <c r="I1320" i="5"/>
  <c r="H1320" i="5"/>
  <c r="J1320" i="5"/>
  <c r="F1320" i="5"/>
  <c r="R1320" i="5"/>
  <c r="E1394" i="5"/>
  <c r="F1394" i="5"/>
  <c r="I1394" i="5"/>
  <c r="J1394" i="5"/>
  <c r="H1394" i="5"/>
  <c r="R1394" i="5"/>
  <c r="G1394" i="5"/>
  <c r="E1587" i="5"/>
  <c r="I1587" i="5"/>
  <c r="R1587" i="5"/>
  <c r="H1587" i="5"/>
  <c r="J1587" i="5"/>
  <c r="F1587" i="5"/>
  <c r="G1587" i="5"/>
  <c r="E1214" i="5"/>
  <c r="G1214" i="5"/>
  <c r="I1214" i="5"/>
  <c r="H1214" i="5"/>
  <c r="J1214" i="5"/>
  <c r="F1214" i="5"/>
  <c r="R1214" i="5"/>
  <c r="E1596" i="5"/>
  <c r="G1596" i="5"/>
  <c r="J1596" i="5"/>
  <c r="F1596" i="5"/>
  <c r="I1596" i="5"/>
  <c r="H1596" i="5"/>
  <c r="R1596" i="5"/>
  <c r="E1241" i="5"/>
  <c r="R1241" i="5"/>
  <c r="J1241" i="5"/>
  <c r="I1241" i="5"/>
  <c r="H1241" i="5"/>
  <c r="G1241" i="5"/>
  <c r="F1241" i="5"/>
  <c r="E819" i="5"/>
  <c r="G819" i="5"/>
  <c r="R819" i="5"/>
  <c r="J819" i="5"/>
  <c r="H819" i="5"/>
  <c r="I819" i="5"/>
  <c r="F819" i="5"/>
  <c r="E696" i="5"/>
  <c r="G696" i="5"/>
  <c r="J696" i="5"/>
  <c r="I696" i="5"/>
  <c r="H696" i="5"/>
  <c r="R696" i="5"/>
  <c r="F696" i="5"/>
  <c r="E820" i="5"/>
  <c r="G820" i="5"/>
  <c r="H820" i="5"/>
  <c r="F820" i="5"/>
  <c r="J820" i="5"/>
  <c r="R820" i="5"/>
  <c r="I820" i="5"/>
  <c r="E913" i="5"/>
  <c r="G913" i="5"/>
  <c r="I913" i="5"/>
  <c r="H913" i="5"/>
  <c r="R913" i="5"/>
  <c r="J913" i="5"/>
  <c r="F913" i="5"/>
  <c r="G977" i="5"/>
  <c r="E977" i="5"/>
  <c r="R977" i="5"/>
  <c r="J977" i="5"/>
  <c r="H977" i="5"/>
  <c r="I977" i="5"/>
  <c r="F977" i="5"/>
  <c r="E730" i="5"/>
  <c r="J730" i="5"/>
  <c r="G730" i="5"/>
  <c r="I730" i="5"/>
  <c r="H730" i="5"/>
  <c r="F730" i="5"/>
  <c r="R730" i="5"/>
  <c r="E859" i="5"/>
  <c r="G859" i="5"/>
  <c r="F859" i="5"/>
  <c r="H859" i="5"/>
  <c r="I859" i="5"/>
  <c r="R859" i="5"/>
  <c r="J859" i="5"/>
  <c r="E828" i="5"/>
  <c r="G828" i="5"/>
  <c r="J828" i="5"/>
  <c r="R828" i="5"/>
  <c r="I828" i="5"/>
  <c r="H828" i="5"/>
  <c r="F828" i="5"/>
  <c r="E918" i="5"/>
  <c r="G918" i="5"/>
  <c r="J918" i="5"/>
  <c r="I918" i="5"/>
  <c r="R918" i="5"/>
  <c r="H918" i="5"/>
  <c r="F918" i="5"/>
  <c r="E982" i="5"/>
  <c r="G982" i="5"/>
  <c r="I982" i="5"/>
  <c r="H982" i="5"/>
  <c r="R982" i="5"/>
  <c r="F982" i="5"/>
  <c r="J982" i="5"/>
  <c r="E339" i="5"/>
  <c r="G339" i="5"/>
  <c r="R339" i="5"/>
  <c r="F339" i="5"/>
  <c r="J339" i="5"/>
  <c r="I339" i="5"/>
  <c r="H339" i="5"/>
  <c r="E676" i="5"/>
  <c r="G676" i="5"/>
  <c r="F676" i="5"/>
  <c r="J676" i="5"/>
  <c r="H676" i="5"/>
  <c r="I676" i="5"/>
  <c r="R676" i="5"/>
  <c r="E1031" i="5"/>
  <c r="G1031" i="5"/>
  <c r="H1031" i="5"/>
  <c r="F1031" i="5"/>
  <c r="J1031" i="5"/>
  <c r="R1031" i="5"/>
  <c r="I1031" i="5"/>
  <c r="E1121" i="5"/>
  <c r="G1121" i="5"/>
  <c r="R1121" i="5"/>
  <c r="I1121" i="5"/>
  <c r="H1121" i="5"/>
  <c r="F1121" i="5"/>
  <c r="J1121" i="5"/>
  <c r="E1185" i="5"/>
  <c r="G1185" i="5"/>
  <c r="H1185" i="5"/>
  <c r="R1185" i="5"/>
  <c r="F1185" i="5"/>
  <c r="J1185" i="5"/>
  <c r="I1185" i="5"/>
  <c r="E1001" i="5"/>
  <c r="G1001" i="5"/>
  <c r="R1001" i="5"/>
  <c r="H1001" i="5"/>
  <c r="F1001" i="5"/>
  <c r="J1001" i="5"/>
  <c r="I1001" i="5"/>
  <c r="E911" i="5"/>
  <c r="G911" i="5"/>
  <c r="I911" i="5"/>
  <c r="H911" i="5"/>
  <c r="F911" i="5"/>
  <c r="R911" i="5"/>
  <c r="J911" i="5"/>
  <c r="E1086" i="5"/>
  <c r="G1086" i="5"/>
  <c r="J1086" i="5"/>
  <c r="R1086" i="5"/>
  <c r="I1086" i="5"/>
  <c r="H1086" i="5"/>
  <c r="F1086" i="5"/>
  <c r="E1150" i="5"/>
  <c r="G1150" i="5"/>
  <c r="I1150" i="5"/>
  <c r="J1150" i="5"/>
  <c r="R1150" i="5"/>
  <c r="F1150" i="5"/>
  <c r="H1150" i="5"/>
  <c r="E785" i="5"/>
  <c r="G785" i="5"/>
  <c r="I785" i="5"/>
  <c r="R785" i="5"/>
  <c r="H785" i="5"/>
  <c r="F785" i="5"/>
  <c r="J785" i="5"/>
  <c r="E1071" i="5"/>
  <c r="G1071" i="5"/>
  <c r="J1071" i="5"/>
  <c r="F1071" i="5"/>
  <c r="H1071" i="5"/>
  <c r="I1071" i="5"/>
  <c r="R1071" i="5"/>
  <c r="E1135" i="5"/>
  <c r="G1135" i="5"/>
  <c r="J1135" i="5"/>
  <c r="R1135" i="5"/>
  <c r="I1135" i="5"/>
  <c r="H1135" i="5"/>
  <c r="F1135" i="5"/>
  <c r="E699" i="5"/>
  <c r="G699" i="5"/>
  <c r="J699" i="5"/>
  <c r="R699" i="5"/>
  <c r="F699" i="5"/>
  <c r="H699" i="5"/>
  <c r="I699" i="5"/>
  <c r="E1065" i="5"/>
  <c r="G1065" i="5"/>
  <c r="F1065" i="5"/>
  <c r="R1065" i="5"/>
  <c r="H1065" i="5"/>
  <c r="J1065" i="5"/>
  <c r="I1065" i="5"/>
  <c r="G1312" i="5"/>
  <c r="E1312" i="5"/>
  <c r="H1312" i="5"/>
  <c r="I1312" i="5"/>
  <c r="F1312" i="5"/>
  <c r="R1312" i="5"/>
  <c r="J1312" i="5"/>
  <c r="E1210" i="5"/>
  <c r="H1210" i="5"/>
  <c r="J1210" i="5"/>
  <c r="G1210" i="5"/>
  <c r="I1210" i="5"/>
  <c r="F1210" i="5"/>
  <c r="R1210" i="5"/>
  <c r="E1242" i="5"/>
  <c r="I1242" i="5"/>
  <c r="H1242" i="5"/>
  <c r="F1242" i="5"/>
  <c r="R1242" i="5"/>
  <c r="J1242" i="5"/>
  <c r="G1242" i="5"/>
  <c r="E1549" i="5"/>
  <c r="H1549" i="5"/>
  <c r="R1549" i="5"/>
  <c r="J1549" i="5"/>
  <c r="F1549" i="5"/>
  <c r="I1549" i="5"/>
  <c r="G1549" i="5"/>
  <c r="E1535" i="5"/>
  <c r="G1535" i="5"/>
  <c r="R1535" i="5"/>
  <c r="I1535" i="5"/>
  <c r="H1535" i="5"/>
  <c r="J1535" i="5"/>
  <c r="F1535" i="5"/>
  <c r="E565" i="5"/>
  <c r="R565" i="5"/>
  <c r="F565" i="5"/>
  <c r="H565" i="5"/>
  <c r="J565" i="5"/>
  <c r="I565" i="5"/>
  <c r="G565" i="5"/>
  <c r="E657" i="5"/>
  <c r="G657" i="5"/>
  <c r="F657" i="5"/>
  <c r="R657" i="5"/>
  <c r="I657" i="5"/>
  <c r="H657" i="5"/>
  <c r="J657" i="5"/>
  <c r="G844" i="5"/>
  <c r="E844" i="5"/>
  <c r="F844" i="5"/>
  <c r="R844" i="5"/>
  <c r="I844" i="5"/>
  <c r="J844" i="5"/>
  <c r="H844" i="5"/>
  <c r="G1457" i="5"/>
  <c r="E1457" i="5"/>
  <c r="I1457" i="5"/>
  <c r="F1457" i="5"/>
  <c r="J1457" i="5"/>
  <c r="H1457" i="5"/>
  <c r="R1457" i="5"/>
  <c r="E437" i="5"/>
  <c r="R437" i="5"/>
  <c r="J437" i="5"/>
  <c r="G437" i="5"/>
  <c r="F437" i="5"/>
  <c r="H437" i="5"/>
  <c r="I437" i="5"/>
  <c r="E737" i="5"/>
  <c r="G737" i="5"/>
  <c r="H737" i="5"/>
  <c r="F737" i="5"/>
  <c r="R737" i="5"/>
  <c r="J737" i="5"/>
  <c r="I737" i="5"/>
  <c r="E856" i="5"/>
  <c r="G856" i="5"/>
  <c r="J856" i="5"/>
  <c r="H856" i="5"/>
  <c r="F856" i="5"/>
  <c r="R856" i="5"/>
  <c r="I856" i="5"/>
  <c r="E1040" i="5"/>
  <c r="G1040" i="5"/>
  <c r="H1040" i="5"/>
  <c r="J1040" i="5"/>
  <c r="F1040" i="5"/>
  <c r="R1040" i="5"/>
  <c r="I1040" i="5"/>
  <c r="E777" i="5"/>
  <c r="G777" i="5"/>
  <c r="H777" i="5"/>
  <c r="F777" i="5"/>
  <c r="J777" i="5"/>
  <c r="I777" i="5"/>
  <c r="R777" i="5"/>
  <c r="E1009" i="5"/>
  <c r="G1009" i="5"/>
  <c r="J1009" i="5"/>
  <c r="H1009" i="5"/>
  <c r="F1009" i="5"/>
  <c r="I1009" i="5"/>
  <c r="R1009" i="5"/>
  <c r="E1157" i="5"/>
  <c r="H1157" i="5"/>
  <c r="J1157" i="5"/>
  <c r="I1157" i="5"/>
  <c r="F1157" i="5"/>
  <c r="R1157" i="5"/>
  <c r="G1157" i="5"/>
  <c r="E1122" i="5"/>
  <c r="G1122" i="5"/>
  <c r="R1122" i="5"/>
  <c r="I1122" i="5"/>
  <c r="H1122" i="5"/>
  <c r="F1122" i="5"/>
  <c r="J1122" i="5"/>
  <c r="E1171" i="5"/>
  <c r="R1171" i="5"/>
  <c r="J1171" i="5"/>
  <c r="H1171" i="5"/>
  <c r="F1171" i="5"/>
  <c r="I1171" i="5"/>
  <c r="G1171" i="5"/>
  <c r="E1047" i="5"/>
  <c r="G1047" i="5"/>
  <c r="J1047" i="5"/>
  <c r="R1047" i="5"/>
  <c r="I1047" i="5"/>
  <c r="H1047" i="5"/>
  <c r="F1047" i="5"/>
  <c r="E1218" i="5"/>
  <c r="R1218" i="5"/>
  <c r="J1218" i="5"/>
  <c r="F1218" i="5"/>
  <c r="H1218" i="5"/>
  <c r="I1218" i="5"/>
  <c r="G1218" i="5"/>
  <c r="E1003" i="5"/>
  <c r="G1003" i="5"/>
  <c r="F1003" i="5"/>
  <c r="H1003" i="5"/>
  <c r="R1003" i="5"/>
  <c r="I1003" i="5"/>
  <c r="J1003" i="5"/>
  <c r="G1232" i="5"/>
  <c r="E1232" i="5"/>
  <c r="I1232" i="5"/>
  <c r="H1232" i="5"/>
  <c r="J1232" i="5"/>
  <c r="F1232" i="5"/>
  <c r="R1232" i="5"/>
  <c r="E1316" i="5"/>
  <c r="I1316" i="5"/>
  <c r="G1316" i="5"/>
  <c r="J1316" i="5"/>
  <c r="F1316" i="5"/>
  <c r="R1316" i="5"/>
  <c r="H1316" i="5"/>
  <c r="E1704" i="5"/>
  <c r="G1704" i="5"/>
  <c r="H1704" i="5"/>
  <c r="I1704" i="5"/>
  <c r="R1704" i="5"/>
  <c r="J1704" i="5"/>
  <c r="F1704" i="5"/>
  <c r="E1617" i="5"/>
  <c r="G1617" i="5"/>
  <c r="R1617" i="5"/>
  <c r="F1617" i="5"/>
  <c r="J1617" i="5"/>
  <c r="H1617" i="5"/>
  <c r="I1617" i="5"/>
  <c r="E1662" i="5"/>
  <c r="G1662" i="5"/>
  <c r="F1662" i="5"/>
  <c r="R1662" i="5"/>
  <c r="J1662" i="5"/>
  <c r="I1662" i="5"/>
  <c r="H1662" i="5"/>
  <c r="E796" i="5"/>
  <c r="G796" i="5"/>
  <c r="I796" i="5"/>
  <c r="H796" i="5"/>
  <c r="F796" i="5"/>
  <c r="J796" i="5"/>
  <c r="R796" i="5"/>
  <c r="E916" i="5"/>
  <c r="J916" i="5"/>
  <c r="H916" i="5"/>
  <c r="F916" i="5"/>
  <c r="G916" i="5"/>
  <c r="R916" i="5"/>
  <c r="I916" i="5"/>
  <c r="E889" i="5"/>
  <c r="G889" i="5"/>
  <c r="H889" i="5"/>
  <c r="J889" i="5"/>
  <c r="R889" i="5"/>
  <c r="I889" i="5"/>
  <c r="F889" i="5"/>
  <c r="E1022" i="5"/>
  <c r="G1022" i="5"/>
  <c r="I1022" i="5"/>
  <c r="H1022" i="5"/>
  <c r="F1022" i="5"/>
  <c r="R1022" i="5"/>
  <c r="J1022" i="5"/>
  <c r="E748" i="5"/>
  <c r="G748" i="5"/>
  <c r="J748" i="5"/>
  <c r="R748" i="5"/>
  <c r="I748" i="5"/>
  <c r="H748" i="5"/>
  <c r="F748" i="5"/>
  <c r="E1054" i="5"/>
  <c r="G1054" i="5"/>
  <c r="R1054" i="5"/>
  <c r="I1054" i="5"/>
  <c r="H1054" i="5"/>
  <c r="F1054" i="5"/>
  <c r="J1054" i="5"/>
  <c r="E1565" i="5"/>
  <c r="I1565" i="5"/>
  <c r="J1565" i="5"/>
  <c r="F1565" i="5"/>
  <c r="R1565" i="5"/>
  <c r="H1565" i="5"/>
  <c r="G1565" i="5"/>
  <c r="E571" i="5"/>
  <c r="G571" i="5"/>
  <c r="I571" i="5"/>
  <c r="F571" i="5"/>
  <c r="R571" i="5"/>
  <c r="H571" i="5"/>
  <c r="J571" i="5"/>
  <c r="E811" i="5"/>
  <c r="G811" i="5"/>
  <c r="J811" i="5"/>
  <c r="R811" i="5"/>
  <c r="H811" i="5"/>
  <c r="F811" i="5"/>
  <c r="I811" i="5"/>
  <c r="E838" i="5"/>
  <c r="G838" i="5"/>
  <c r="R838" i="5"/>
  <c r="F838" i="5"/>
  <c r="I838" i="5"/>
  <c r="H838" i="5"/>
  <c r="J838" i="5"/>
  <c r="E957" i="5"/>
  <c r="R957" i="5"/>
  <c r="I957" i="5"/>
  <c r="J957" i="5"/>
  <c r="F957" i="5"/>
  <c r="H957" i="5"/>
  <c r="G957" i="5"/>
  <c r="E690" i="5"/>
  <c r="G690" i="5"/>
  <c r="J690" i="5"/>
  <c r="F690" i="5"/>
  <c r="H690" i="5"/>
  <c r="R690" i="5"/>
  <c r="I690" i="5"/>
  <c r="E772" i="5"/>
  <c r="G772" i="5"/>
  <c r="H772" i="5"/>
  <c r="F772" i="5"/>
  <c r="I772" i="5"/>
  <c r="J772" i="5"/>
  <c r="R772" i="5"/>
  <c r="E1098" i="5"/>
  <c r="G1098" i="5"/>
  <c r="F1098" i="5"/>
  <c r="J1098" i="5"/>
  <c r="H1098" i="5"/>
  <c r="I1098" i="5"/>
  <c r="R1098" i="5"/>
  <c r="E1115" i="5"/>
  <c r="I1115" i="5"/>
  <c r="R1115" i="5"/>
  <c r="H1115" i="5"/>
  <c r="J1115" i="5"/>
  <c r="F1115" i="5"/>
  <c r="G1115" i="5"/>
  <c r="E1148" i="5"/>
  <c r="G1148" i="5"/>
  <c r="R1148" i="5"/>
  <c r="H1148" i="5"/>
  <c r="I1148" i="5"/>
  <c r="J1148" i="5"/>
  <c r="F1148" i="5"/>
  <c r="E1367" i="5"/>
  <c r="F1367" i="5"/>
  <c r="G1367" i="5"/>
  <c r="H1367" i="5"/>
  <c r="J1367" i="5"/>
  <c r="I1367" i="5"/>
  <c r="R1367" i="5"/>
  <c r="E1048" i="5"/>
  <c r="G1048" i="5"/>
  <c r="J1048" i="5"/>
  <c r="H1048" i="5"/>
  <c r="F1048" i="5"/>
  <c r="R1048" i="5"/>
  <c r="I1048" i="5"/>
  <c r="E1340" i="5"/>
  <c r="G1340" i="5"/>
  <c r="H1340" i="5"/>
  <c r="J1340" i="5"/>
  <c r="I1340" i="5"/>
  <c r="R1340" i="5"/>
  <c r="F1340" i="5"/>
  <c r="E1353" i="5"/>
  <c r="G1353" i="5"/>
  <c r="F1353" i="5"/>
  <c r="J1353" i="5"/>
  <c r="R1353" i="5"/>
  <c r="H1353" i="5"/>
  <c r="I1353" i="5"/>
  <c r="E1156" i="5"/>
  <c r="G1156" i="5"/>
  <c r="H1156" i="5"/>
  <c r="R1156" i="5"/>
  <c r="J1156" i="5"/>
  <c r="F1156" i="5"/>
  <c r="I1156" i="5"/>
  <c r="E1753" i="5"/>
  <c r="G1753" i="5"/>
  <c r="R1753" i="5"/>
  <c r="F1753" i="5"/>
  <c r="H1753" i="5"/>
  <c r="I1753" i="5"/>
  <c r="J1753" i="5"/>
  <c r="G11" i="5"/>
  <c r="E11" i="5"/>
  <c r="R11" i="5"/>
  <c r="J11" i="5"/>
  <c r="I11" i="5"/>
  <c r="F11" i="5"/>
  <c r="H11" i="5"/>
  <c r="E592" i="5"/>
  <c r="G592" i="5"/>
  <c r="R592" i="5"/>
  <c r="J592" i="5"/>
  <c r="I592" i="5"/>
  <c r="F592" i="5"/>
  <c r="H592" i="5"/>
  <c r="E329" i="5"/>
  <c r="G329" i="5"/>
  <c r="J329" i="5"/>
  <c r="R329" i="5"/>
  <c r="F329" i="5"/>
  <c r="H329" i="5"/>
  <c r="I329" i="5"/>
  <c r="E702" i="5"/>
  <c r="G702" i="5"/>
  <c r="J702" i="5"/>
  <c r="F702" i="5"/>
  <c r="I702" i="5"/>
  <c r="R702" i="5"/>
  <c r="H702" i="5"/>
  <c r="E858" i="5"/>
  <c r="G858" i="5"/>
  <c r="J858" i="5"/>
  <c r="H858" i="5"/>
  <c r="I858" i="5"/>
  <c r="F858" i="5"/>
  <c r="R858" i="5"/>
  <c r="E991" i="5"/>
  <c r="G991" i="5"/>
  <c r="R991" i="5"/>
  <c r="J991" i="5"/>
  <c r="I991" i="5"/>
  <c r="H991" i="5"/>
  <c r="F991" i="5"/>
  <c r="E1170" i="5"/>
  <c r="G1170" i="5"/>
  <c r="H1170" i="5"/>
  <c r="J1170" i="5"/>
  <c r="F1170" i="5"/>
  <c r="I1170" i="5"/>
  <c r="R1170" i="5"/>
  <c r="E1180" i="5"/>
  <c r="G1180" i="5"/>
  <c r="I1180" i="5"/>
  <c r="F1180" i="5"/>
  <c r="J1180" i="5"/>
  <c r="H1180" i="5"/>
  <c r="R1180" i="5"/>
  <c r="E1302" i="5"/>
  <c r="G1302" i="5"/>
  <c r="J1302" i="5"/>
  <c r="I1302" i="5"/>
  <c r="R1302" i="5"/>
  <c r="H1302" i="5"/>
  <c r="F1302" i="5"/>
  <c r="E1369" i="5"/>
  <c r="G1369" i="5"/>
  <c r="F1369" i="5"/>
  <c r="J1369" i="5"/>
  <c r="I1369" i="5"/>
  <c r="H1369" i="5"/>
  <c r="R1369" i="5"/>
  <c r="E864" i="5"/>
  <c r="G864" i="5"/>
  <c r="F864" i="5"/>
  <c r="J864" i="5"/>
  <c r="H864" i="5"/>
  <c r="I864" i="5"/>
  <c r="R864" i="5"/>
  <c r="E1294" i="5"/>
  <c r="G1294" i="5"/>
  <c r="H1294" i="5"/>
  <c r="R1294" i="5"/>
  <c r="J1294" i="5"/>
  <c r="I1294" i="5"/>
  <c r="F1294" i="5"/>
  <c r="G1256" i="5"/>
  <c r="E1256" i="5"/>
  <c r="F1256" i="5"/>
  <c r="R1256" i="5"/>
  <c r="J1256" i="5"/>
  <c r="I1256" i="5"/>
  <c r="H1256" i="5"/>
  <c r="E1228" i="5"/>
  <c r="G1228" i="5"/>
  <c r="H1228" i="5"/>
  <c r="F1228" i="5"/>
  <c r="J1228" i="5"/>
  <c r="R1228" i="5"/>
  <c r="I1228" i="5"/>
  <c r="E1300" i="5"/>
  <c r="G1300" i="5"/>
  <c r="R1300" i="5"/>
  <c r="H1300" i="5"/>
  <c r="J1300" i="5"/>
  <c r="F1300" i="5"/>
  <c r="I1300" i="5"/>
  <c r="E1084" i="5"/>
  <c r="G1084" i="5"/>
  <c r="I1084" i="5"/>
  <c r="F1084" i="5"/>
  <c r="J1084" i="5"/>
  <c r="R1084" i="5"/>
  <c r="H1084" i="5"/>
  <c r="E1257" i="5"/>
  <c r="G1257" i="5"/>
  <c r="I1257" i="5"/>
  <c r="R1257" i="5"/>
  <c r="H1257" i="5"/>
  <c r="J1257" i="5"/>
  <c r="F1257" i="5"/>
  <c r="E1351" i="5"/>
  <c r="G1351" i="5"/>
  <c r="F1351" i="5"/>
  <c r="I1351" i="5"/>
  <c r="R1351" i="5"/>
  <c r="H1351" i="5"/>
  <c r="J1351" i="5"/>
  <c r="E1415" i="5"/>
  <c r="G1415" i="5"/>
  <c r="J1415" i="5"/>
  <c r="F1415" i="5"/>
  <c r="H1415" i="5"/>
  <c r="I1415" i="5"/>
  <c r="R1415" i="5"/>
  <c r="E1120" i="5"/>
  <c r="G1120" i="5"/>
  <c r="H1120" i="5"/>
  <c r="J1120" i="5"/>
  <c r="I1120" i="5"/>
  <c r="R1120" i="5"/>
  <c r="F1120" i="5"/>
  <c r="E1252" i="5"/>
  <c r="G1252" i="5"/>
  <c r="H1252" i="5"/>
  <c r="R1252" i="5"/>
  <c r="J1252" i="5"/>
  <c r="F1252" i="5"/>
  <c r="I1252" i="5"/>
  <c r="E919" i="5"/>
  <c r="G919" i="5"/>
  <c r="H919" i="5"/>
  <c r="F919" i="5"/>
  <c r="R919" i="5"/>
  <c r="J919" i="5"/>
  <c r="I919" i="5"/>
  <c r="E1240" i="5"/>
  <c r="G1240" i="5"/>
  <c r="J1240" i="5"/>
  <c r="F1240" i="5"/>
  <c r="I1240" i="5"/>
  <c r="H1240" i="5"/>
  <c r="R1240" i="5"/>
  <c r="E1536" i="5"/>
  <c r="G1536" i="5"/>
  <c r="F1536" i="5"/>
  <c r="I1536" i="5"/>
  <c r="R1536" i="5"/>
  <c r="J1536" i="5"/>
  <c r="H1536" i="5"/>
  <c r="E1600" i="5"/>
  <c r="G1600" i="5"/>
  <c r="I1600" i="5"/>
  <c r="J1600" i="5"/>
  <c r="F1600" i="5"/>
  <c r="R1600" i="5"/>
  <c r="H1600" i="5"/>
  <c r="E1664" i="5"/>
  <c r="G1664" i="5"/>
  <c r="J1664" i="5"/>
  <c r="I1664" i="5"/>
  <c r="F1664" i="5"/>
  <c r="R1664" i="5"/>
  <c r="H1664" i="5"/>
  <c r="H1292" i="5"/>
  <c r="E1292" i="5"/>
  <c r="G1292" i="5"/>
  <c r="F1292" i="5"/>
  <c r="R1292" i="5"/>
  <c r="J1292" i="5"/>
  <c r="I1292" i="5"/>
  <c r="E1366" i="5"/>
  <c r="G1366" i="5"/>
  <c r="J1366" i="5"/>
  <c r="F1366" i="5"/>
  <c r="H1366" i="5"/>
  <c r="I1366" i="5"/>
  <c r="R1366" i="5"/>
  <c r="G1577" i="5"/>
  <c r="E1577" i="5"/>
  <c r="F1577" i="5"/>
  <c r="H1577" i="5"/>
  <c r="I1577" i="5"/>
  <c r="J1577" i="5"/>
  <c r="R1577" i="5"/>
  <c r="E1641" i="5"/>
  <c r="G1641" i="5"/>
  <c r="H1641" i="5"/>
  <c r="R1641" i="5"/>
  <c r="F1641" i="5"/>
  <c r="I1641" i="5"/>
  <c r="J1641" i="5"/>
  <c r="E1416" i="5"/>
  <c r="G1416" i="5"/>
  <c r="F1416" i="5"/>
  <c r="I1416" i="5"/>
  <c r="R1416" i="5"/>
  <c r="H1416" i="5"/>
  <c r="J1416" i="5"/>
  <c r="E1254" i="5"/>
  <c r="R1254" i="5"/>
  <c r="G1254" i="5"/>
  <c r="I1254" i="5"/>
  <c r="F1254" i="5"/>
  <c r="J1254" i="5"/>
  <c r="H1254" i="5"/>
  <c r="E1455" i="5"/>
  <c r="G1455" i="5"/>
  <c r="R1455" i="5"/>
  <c r="J1455" i="5"/>
  <c r="H1455" i="5"/>
  <c r="F1455" i="5"/>
  <c r="I1455" i="5"/>
  <c r="E1769" i="5"/>
  <c r="G1769" i="5"/>
  <c r="J1769" i="5"/>
  <c r="F1769" i="5"/>
  <c r="R1769" i="5"/>
  <c r="I1769" i="5"/>
  <c r="H1769" i="5"/>
  <c r="E1678" i="5"/>
  <c r="G1678" i="5"/>
  <c r="J1678" i="5"/>
  <c r="I1678" i="5"/>
  <c r="H1678" i="5"/>
  <c r="F1678" i="5"/>
  <c r="R1678" i="5"/>
  <c r="E1572" i="5"/>
  <c r="G1572" i="5"/>
  <c r="H1572" i="5"/>
  <c r="R1572" i="5"/>
  <c r="J1572" i="5"/>
  <c r="I1572" i="5"/>
  <c r="F1572" i="5"/>
  <c r="E1700" i="5"/>
  <c r="G1700" i="5"/>
  <c r="J1700" i="5"/>
  <c r="R1700" i="5"/>
  <c r="H1700" i="5"/>
  <c r="F1700" i="5"/>
  <c r="I1700" i="5"/>
  <c r="E1374" i="5"/>
  <c r="G1374" i="5"/>
  <c r="H1374" i="5"/>
  <c r="I1374" i="5"/>
  <c r="J1374" i="5"/>
  <c r="R1374" i="5"/>
  <c r="F1374" i="5"/>
  <c r="E1567" i="5"/>
  <c r="G1567" i="5"/>
  <c r="I1567" i="5"/>
  <c r="R1567" i="5"/>
  <c r="F1567" i="5"/>
  <c r="J1567" i="5"/>
  <c r="H1567" i="5"/>
  <c r="E248" i="5"/>
  <c r="G248" i="5"/>
  <c r="F248" i="5"/>
  <c r="I248" i="5"/>
  <c r="J248" i="5"/>
  <c r="H248" i="5"/>
  <c r="R248" i="5"/>
  <c r="E629" i="5"/>
  <c r="R629" i="5"/>
  <c r="I629" i="5"/>
  <c r="F629" i="5"/>
  <c r="H629" i="5"/>
  <c r="J629" i="5"/>
  <c r="G629" i="5"/>
  <c r="E1258" i="5"/>
  <c r="F1258" i="5"/>
  <c r="R1258" i="5"/>
  <c r="J1258" i="5"/>
  <c r="I1258" i="5"/>
  <c r="H1258" i="5"/>
  <c r="G1258" i="5"/>
  <c r="E1517" i="5"/>
  <c r="R1517" i="5"/>
  <c r="J1517" i="5"/>
  <c r="I1517" i="5"/>
  <c r="F1517" i="5"/>
  <c r="H1517" i="5"/>
  <c r="G1517" i="5"/>
  <c r="E272" i="5"/>
  <c r="G272" i="5"/>
  <c r="H272" i="5"/>
  <c r="F272" i="5"/>
  <c r="R272" i="5"/>
  <c r="J272" i="5"/>
  <c r="I272" i="5"/>
  <c r="E597" i="5"/>
  <c r="J597" i="5"/>
  <c r="F597" i="5"/>
  <c r="R597" i="5"/>
  <c r="I597" i="5"/>
  <c r="H597" i="5"/>
  <c r="G597" i="5"/>
  <c r="E617" i="5"/>
  <c r="G617" i="5"/>
  <c r="I617" i="5"/>
  <c r="J617" i="5"/>
  <c r="R617" i="5"/>
  <c r="H617" i="5"/>
  <c r="F617" i="5"/>
  <c r="E612" i="5"/>
  <c r="G612" i="5"/>
  <c r="H612" i="5"/>
  <c r="J612" i="5"/>
  <c r="R612" i="5"/>
  <c r="I612" i="5"/>
  <c r="F612" i="5"/>
  <c r="E1318" i="5"/>
  <c r="G1318" i="5"/>
  <c r="F1318" i="5"/>
  <c r="H1318" i="5"/>
  <c r="I1318" i="5"/>
  <c r="J1318" i="5"/>
  <c r="R1318" i="5"/>
  <c r="E887" i="5"/>
  <c r="G887" i="5"/>
  <c r="H887" i="5"/>
  <c r="I887" i="5"/>
  <c r="F887" i="5"/>
  <c r="R887" i="5"/>
  <c r="J887" i="5"/>
  <c r="G1360" i="5"/>
  <c r="E1360" i="5"/>
  <c r="J1360" i="5"/>
  <c r="H1360" i="5"/>
  <c r="F1360" i="5"/>
  <c r="R1360" i="5"/>
  <c r="I1360" i="5"/>
  <c r="E1279" i="5"/>
  <c r="G1279" i="5"/>
  <c r="R1279" i="5"/>
  <c r="F1279" i="5"/>
  <c r="H1279" i="5"/>
  <c r="I1279" i="5"/>
  <c r="J1279" i="5"/>
  <c r="E1493" i="5"/>
  <c r="I1493" i="5"/>
  <c r="R1493" i="5"/>
  <c r="J1493" i="5"/>
  <c r="H1493" i="5"/>
  <c r="F1493" i="5"/>
  <c r="G1493" i="5"/>
  <c r="E624" i="5"/>
  <c r="G624" i="5"/>
  <c r="R624" i="5"/>
  <c r="H624" i="5"/>
  <c r="J624" i="5"/>
  <c r="I624" i="5"/>
  <c r="F624" i="5"/>
  <c r="E568" i="5"/>
  <c r="G568" i="5"/>
  <c r="R568" i="5"/>
  <c r="H568" i="5"/>
  <c r="F568" i="5"/>
  <c r="J568" i="5"/>
  <c r="I568" i="5"/>
  <c r="G880" i="5"/>
  <c r="E880" i="5"/>
  <c r="J880" i="5"/>
  <c r="F880" i="5"/>
  <c r="I880" i="5"/>
  <c r="H880" i="5"/>
  <c r="R880" i="5"/>
  <c r="E826" i="5"/>
  <c r="G826" i="5"/>
  <c r="J826" i="5"/>
  <c r="F826" i="5"/>
  <c r="R826" i="5"/>
  <c r="H826" i="5"/>
  <c r="I826" i="5"/>
  <c r="E917" i="5"/>
  <c r="H917" i="5"/>
  <c r="J917" i="5"/>
  <c r="I917" i="5"/>
  <c r="R917" i="5"/>
  <c r="F917" i="5"/>
  <c r="G917" i="5"/>
  <c r="E922" i="5"/>
  <c r="G922" i="5"/>
  <c r="J922" i="5"/>
  <c r="I922" i="5"/>
  <c r="H922" i="5"/>
  <c r="R922" i="5"/>
  <c r="F922" i="5"/>
  <c r="E1050" i="5"/>
  <c r="G1050" i="5"/>
  <c r="I1050" i="5"/>
  <c r="R1050" i="5"/>
  <c r="J1050" i="5"/>
  <c r="F1050" i="5"/>
  <c r="H1050" i="5"/>
  <c r="E927" i="5"/>
  <c r="G927" i="5"/>
  <c r="R927" i="5"/>
  <c r="H927" i="5"/>
  <c r="F927" i="5"/>
  <c r="J927" i="5"/>
  <c r="I927" i="5"/>
  <c r="E1075" i="5"/>
  <c r="G1075" i="5"/>
  <c r="J1075" i="5"/>
  <c r="R1075" i="5"/>
  <c r="H1075" i="5"/>
  <c r="I1075" i="5"/>
  <c r="F1075" i="5"/>
  <c r="E1321" i="5"/>
  <c r="G1321" i="5"/>
  <c r="J1321" i="5"/>
  <c r="I1321" i="5"/>
  <c r="H1321" i="5"/>
  <c r="F1321" i="5"/>
  <c r="R1321" i="5"/>
  <c r="E1359" i="5"/>
  <c r="G1359" i="5"/>
  <c r="H1359" i="5"/>
  <c r="R1359" i="5"/>
  <c r="F1359" i="5"/>
  <c r="J1359" i="5"/>
  <c r="I1359" i="5"/>
  <c r="E1271" i="5"/>
  <c r="G1271" i="5"/>
  <c r="R1271" i="5"/>
  <c r="F1271" i="5"/>
  <c r="I1271" i="5"/>
  <c r="J1271" i="5"/>
  <c r="H1271" i="5"/>
  <c r="E1291" i="5"/>
  <c r="R1291" i="5"/>
  <c r="J1291" i="5"/>
  <c r="H1291" i="5"/>
  <c r="I1291" i="5"/>
  <c r="F1291" i="5"/>
  <c r="G1291" i="5"/>
  <c r="E1544" i="5"/>
  <c r="G1544" i="5"/>
  <c r="I1544" i="5"/>
  <c r="J1544" i="5"/>
  <c r="F1544" i="5"/>
  <c r="H1544" i="5"/>
  <c r="R1544" i="5"/>
  <c r="E1349" i="5"/>
  <c r="I1349" i="5"/>
  <c r="J1349" i="5"/>
  <c r="F1349" i="5"/>
  <c r="R1349" i="5"/>
  <c r="H1349" i="5"/>
  <c r="G1349" i="5"/>
  <c r="E1382" i="5"/>
  <c r="G1382" i="5"/>
  <c r="H1382" i="5"/>
  <c r="I1382" i="5"/>
  <c r="F1382" i="5"/>
  <c r="R1382" i="5"/>
  <c r="J1382" i="5"/>
  <c r="E1432" i="5"/>
  <c r="G1432" i="5"/>
  <c r="H1432" i="5"/>
  <c r="J1432" i="5"/>
  <c r="I1432" i="5"/>
  <c r="F1432" i="5"/>
  <c r="R1432" i="5"/>
  <c r="E1539" i="5"/>
  <c r="F1539" i="5"/>
  <c r="I1539" i="5"/>
  <c r="H1539" i="5"/>
  <c r="R1539" i="5"/>
  <c r="J1539" i="5"/>
  <c r="G1539" i="5"/>
  <c r="E519" i="5"/>
  <c r="G519" i="5"/>
  <c r="F519" i="5"/>
  <c r="J519" i="5"/>
  <c r="H519" i="5"/>
  <c r="I519" i="5"/>
  <c r="R519" i="5"/>
  <c r="E601" i="5"/>
  <c r="G601" i="5"/>
  <c r="J601" i="5"/>
  <c r="F601" i="5"/>
  <c r="I601" i="5"/>
  <c r="R601" i="5"/>
  <c r="H601" i="5"/>
  <c r="E831" i="5"/>
  <c r="G831" i="5"/>
  <c r="R831" i="5"/>
  <c r="J831" i="5"/>
  <c r="I831" i="5"/>
  <c r="H831" i="5"/>
  <c r="F831" i="5"/>
  <c r="E775" i="5"/>
  <c r="G775" i="5"/>
  <c r="I775" i="5"/>
  <c r="H775" i="5"/>
  <c r="J775" i="5"/>
  <c r="F775" i="5"/>
  <c r="R775" i="5"/>
  <c r="E958" i="5"/>
  <c r="G958" i="5"/>
  <c r="I958" i="5"/>
  <c r="H958" i="5"/>
  <c r="R958" i="5"/>
  <c r="J958" i="5"/>
  <c r="F958" i="5"/>
  <c r="E1175" i="5"/>
  <c r="G1175" i="5"/>
  <c r="F1175" i="5"/>
  <c r="J1175" i="5"/>
  <c r="I1175" i="5"/>
  <c r="R1175" i="5"/>
  <c r="H1175" i="5"/>
  <c r="E643" i="5"/>
  <c r="G643" i="5"/>
  <c r="F643" i="5"/>
  <c r="I643" i="5"/>
  <c r="R643" i="5"/>
  <c r="J643" i="5"/>
  <c r="H643" i="5"/>
  <c r="E651" i="5"/>
  <c r="G651" i="5"/>
  <c r="F651" i="5"/>
  <c r="I651" i="5"/>
  <c r="H651" i="5"/>
  <c r="R651" i="5"/>
  <c r="J651" i="5"/>
  <c r="E711" i="5"/>
  <c r="G711" i="5"/>
  <c r="I711" i="5"/>
  <c r="H711" i="5"/>
  <c r="R711" i="5"/>
  <c r="J711" i="5"/>
  <c r="F711" i="5"/>
  <c r="E846" i="5"/>
  <c r="G846" i="5"/>
  <c r="H846" i="5"/>
  <c r="F846" i="5"/>
  <c r="J846" i="5"/>
  <c r="I846" i="5"/>
  <c r="R846" i="5"/>
  <c r="E1026" i="5"/>
  <c r="H1026" i="5"/>
  <c r="R1026" i="5"/>
  <c r="F1026" i="5"/>
  <c r="J1026" i="5"/>
  <c r="G1026" i="5"/>
  <c r="I1026" i="5"/>
  <c r="E804" i="5"/>
  <c r="G804" i="5"/>
  <c r="H804" i="5"/>
  <c r="R804" i="5"/>
  <c r="I804" i="5"/>
  <c r="J804" i="5"/>
  <c r="F804" i="5"/>
  <c r="E1130" i="5"/>
  <c r="G1130" i="5"/>
  <c r="J1130" i="5"/>
  <c r="I1130" i="5"/>
  <c r="F1130" i="5"/>
  <c r="H1130" i="5"/>
  <c r="R1130" i="5"/>
  <c r="E816" i="5"/>
  <c r="G816" i="5"/>
  <c r="H816" i="5"/>
  <c r="R816" i="5"/>
  <c r="F816" i="5"/>
  <c r="J816" i="5"/>
  <c r="I816" i="5"/>
  <c r="E1268" i="5"/>
  <c r="G1268" i="5"/>
  <c r="J1268" i="5"/>
  <c r="H1268" i="5"/>
  <c r="F1268" i="5"/>
  <c r="I1268" i="5"/>
  <c r="R1268" i="5"/>
  <c r="E1237" i="5"/>
  <c r="R1237" i="5"/>
  <c r="F1237" i="5"/>
  <c r="I1237" i="5"/>
  <c r="J1237" i="5"/>
  <c r="H1237" i="5"/>
  <c r="G1237" i="5"/>
  <c r="E1225" i="5"/>
  <c r="G1225" i="5"/>
  <c r="R1225" i="5"/>
  <c r="F1225" i="5"/>
  <c r="J1225" i="5"/>
  <c r="I1225" i="5"/>
  <c r="H1225" i="5"/>
  <c r="E1593" i="5"/>
  <c r="F1593" i="5"/>
  <c r="J1593" i="5"/>
  <c r="G1593" i="5"/>
  <c r="I1593" i="5"/>
  <c r="R1593" i="5"/>
  <c r="H1593" i="5"/>
  <c r="E1384" i="5"/>
  <c r="G1384" i="5"/>
  <c r="R1384" i="5"/>
  <c r="J1384" i="5"/>
  <c r="I1384" i="5"/>
  <c r="H1384" i="5"/>
  <c r="F1384" i="5"/>
  <c r="E1547" i="5"/>
  <c r="F1547" i="5"/>
  <c r="H1547" i="5"/>
  <c r="I1547" i="5"/>
  <c r="J1547" i="5"/>
  <c r="R1547" i="5"/>
  <c r="G1547" i="5"/>
  <c r="E793" i="5"/>
  <c r="G793" i="5"/>
  <c r="R793" i="5"/>
  <c r="J793" i="5"/>
  <c r="I793" i="5"/>
  <c r="H793" i="5"/>
  <c r="F793" i="5"/>
  <c r="E865" i="5"/>
  <c r="G865" i="5"/>
  <c r="R865" i="5"/>
  <c r="J865" i="5"/>
  <c r="H865" i="5"/>
  <c r="F865" i="5"/>
  <c r="I865" i="5"/>
  <c r="E493" i="5"/>
  <c r="R493" i="5"/>
  <c r="F493" i="5"/>
  <c r="H493" i="5"/>
  <c r="I493" i="5"/>
  <c r="J493" i="5"/>
  <c r="G493" i="5"/>
  <c r="E1439" i="5"/>
  <c r="G1439" i="5"/>
  <c r="I1439" i="5"/>
  <c r="H1439" i="5"/>
  <c r="R1439" i="5"/>
  <c r="F1439" i="5"/>
  <c r="J1439" i="5"/>
  <c r="E1560" i="5"/>
  <c r="G1560" i="5"/>
  <c r="R1560" i="5"/>
  <c r="J1560" i="5"/>
  <c r="I1560" i="5"/>
  <c r="H1560" i="5"/>
  <c r="F1560" i="5"/>
  <c r="E1688" i="5"/>
  <c r="G1688" i="5"/>
  <c r="F1688" i="5"/>
  <c r="J1688" i="5"/>
  <c r="I1688" i="5"/>
  <c r="R1688" i="5"/>
  <c r="H1688" i="5"/>
  <c r="E1559" i="5"/>
  <c r="G1559" i="5"/>
  <c r="R1559" i="5"/>
  <c r="I1559" i="5"/>
  <c r="F1559" i="5"/>
  <c r="H1559" i="5"/>
  <c r="J1559" i="5"/>
  <c r="E178" i="5"/>
  <c r="G178" i="5"/>
  <c r="F178" i="5"/>
  <c r="R178" i="5"/>
  <c r="J178" i="5"/>
  <c r="H178" i="5"/>
  <c r="I178" i="5"/>
  <c r="E245" i="5"/>
  <c r="G245" i="5"/>
  <c r="F245" i="5"/>
  <c r="E292" i="5"/>
  <c r="H292" i="5"/>
  <c r="G292" i="5"/>
  <c r="J292" i="5"/>
  <c r="I292" i="5"/>
  <c r="F292" i="5"/>
  <c r="R292" i="5"/>
  <c r="E356" i="5"/>
  <c r="G356" i="5"/>
  <c r="F356" i="5"/>
  <c r="J356" i="5"/>
  <c r="I356" i="5"/>
  <c r="R356" i="5"/>
  <c r="H356" i="5"/>
  <c r="E531" i="5"/>
  <c r="G531" i="5"/>
  <c r="H531" i="5"/>
  <c r="R531" i="5"/>
  <c r="I531" i="5"/>
  <c r="J531" i="5"/>
  <c r="F531" i="5"/>
  <c r="E373" i="5"/>
  <c r="G373" i="5"/>
  <c r="J373" i="5"/>
  <c r="F373" i="5"/>
  <c r="R373" i="5"/>
  <c r="H373" i="5"/>
  <c r="I373" i="5"/>
  <c r="E611" i="5"/>
  <c r="G611" i="5"/>
  <c r="I611" i="5"/>
  <c r="F611" i="5"/>
  <c r="H611" i="5"/>
  <c r="R611" i="5"/>
  <c r="J611" i="5"/>
  <c r="E752" i="5"/>
  <c r="G752" i="5"/>
  <c r="F752" i="5"/>
  <c r="I752" i="5"/>
  <c r="H752" i="5"/>
  <c r="R752" i="5"/>
  <c r="J752" i="5"/>
  <c r="E1045" i="5"/>
  <c r="H1045" i="5"/>
  <c r="R1045" i="5"/>
  <c r="J1045" i="5"/>
  <c r="F1045" i="5"/>
  <c r="I1045" i="5"/>
  <c r="G1045" i="5"/>
  <c r="E784" i="5"/>
  <c r="G784" i="5"/>
  <c r="J784" i="5"/>
  <c r="I784" i="5"/>
  <c r="H784" i="5"/>
  <c r="F784" i="5"/>
  <c r="R784" i="5"/>
  <c r="E1290" i="5"/>
  <c r="R1290" i="5"/>
  <c r="H1290" i="5"/>
  <c r="I1290" i="5"/>
  <c r="J1290" i="5"/>
  <c r="F1290" i="5"/>
  <c r="G1290" i="5"/>
  <c r="E1265" i="5"/>
  <c r="G1265" i="5"/>
  <c r="H1265" i="5"/>
  <c r="F1265" i="5"/>
  <c r="I1265" i="5"/>
  <c r="R1265" i="5"/>
  <c r="J1265" i="5"/>
  <c r="E983" i="5"/>
  <c r="G983" i="5"/>
  <c r="F983" i="5"/>
  <c r="R983" i="5"/>
  <c r="J983" i="5"/>
  <c r="I983" i="5"/>
  <c r="H983" i="5"/>
  <c r="E1426" i="5"/>
  <c r="I1426" i="5"/>
  <c r="H1426" i="5"/>
  <c r="R1426" i="5"/>
  <c r="J1426" i="5"/>
  <c r="F1426" i="5"/>
  <c r="G1426" i="5"/>
  <c r="E1647" i="5"/>
  <c r="G1647" i="5"/>
  <c r="J1647" i="5"/>
  <c r="I1647" i="5"/>
  <c r="H1647" i="5"/>
  <c r="F1647" i="5"/>
  <c r="R1647" i="5"/>
  <c r="E335" i="5"/>
  <c r="G335" i="5"/>
  <c r="I335" i="5"/>
  <c r="J335" i="5"/>
  <c r="R335" i="5"/>
  <c r="F335" i="5"/>
  <c r="H335" i="5"/>
  <c r="E327" i="5"/>
  <c r="G327" i="5"/>
  <c r="I327" i="5"/>
  <c r="R327" i="5"/>
  <c r="F327" i="5"/>
  <c r="J327" i="5"/>
  <c r="H327" i="5"/>
  <c r="E1087" i="5"/>
  <c r="G1087" i="5"/>
  <c r="H1087" i="5"/>
  <c r="R1087" i="5"/>
  <c r="J1087" i="5"/>
  <c r="F1087" i="5"/>
  <c r="I1087" i="5"/>
  <c r="E673" i="5"/>
  <c r="G673" i="5"/>
  <c r="I673" i="5"/>
  <c r="F673" i="5"/>
  <c r="R673" i="5"/>
  <c r="H673" i="5"/>
  <c r="J673" i="5"/>
  <c r="E734" i="5"/>
  <c r="G734" i="5"/>
  <c r="R734" i="5"/>
  <c r="H734" i="5"/>
  <c r="F734" i="5"/>
  <c r="I734" i="5"/>
  <c r="J734" i="5"/>
  <c r="G976" i="5"/>
  <c r="E976" i="5"/>
  <c r="R976" i="5"/>
  <c r="H976" i="5"/>
  <c r="I976" i="5"/>
  <c r="J976" i="5"/>
  <c r="F976" i="5"/>
  <c r="E477" i="5"/>
  <c r="I477" i="5"/>
  <c r="R477" i="5"/>
  <c r="J477" i="5"/>
  <c r="F477" i="5"/>
  <c r="H477" i="5"/>
  <c r="G477" i="5"/>
  <c r="G768" i="5"/>
  <c r="E768" i="5"/>
  <c r="F768" i="5"/>
  <c r="H768" i="5"/>
  <c r="R768" i="5"/>
  <c r="J768" i="5"/>
  <c r="I768" i="5"/>
  <c r="E802" i="5"/>
  <c r="G802" i="5"/>
  <c r="R802" i="5"/>
  <c r="I802" i="5"/>
  <c r="J802" i="5"/>
  <c r="H802" i="5"/>
  <c r="F802" i="5"/>
  <c r="E1018" i="5"/>
  <c r="G1018" i="5"/>
  <c r="R1018" i="5"/>
  <c r="J1018" i="5"/>
  <c r="I1018" i="5"/>
  <c r="F1018" i="5"/>
  <c r="H1018" i="5"/>
  <c r="E1093" i="5"/>
  <c r="R1093" i="5"/>
  <c r="H1093" i="5"/>
  <c r="I1093" i="5"/>
  <c r="F1093" i="5"/>
  <c r="J1093" i="5"/>
  <c r="G1093" i="5"/>
  <c r="E1107" i="5"/>
  <c r="F1107" i="5"/>
  <c r="R1107" i="5"/>
  <c r="J1107" i="5"/>
  <c r="H1107" i="5"/>
  <c r="I1107" i="5"/>
  <c r="G1107" i="5"/>
  <c r="E951" i="5"/>
  <c r="G951" i="5"/>
  <c r="H951" i="5"/>
  <c r="R951" i="5"/>
  <c r="F951" i="5"/>
  <c r="J951" i="5"/>
  <c r="I951" i="5"/>
  <c r="E1176" i="5"/>
  <c r="G1176" i="5"/>
  <c r="R1176" i="5"/>
  <c r="J1176" i="5"/>
  <c r="I1176" i="5"/>
  <c r="H1176" i="5"/>
  <c r="F1176" i="5"/>
  <c r="E1640" i="5"/>
  <c r="G1640" i="5"/>
  <c r="H1640" i="5"/>
  <c r="F1640" i="5"/>
  <c r="J1640" i="5"/>
  <c r="R1640" i="5"/>
  <c r="I1640" i="5"/>
  <c r="E1553" i="5"/>
  <c r="F1553" i="5"/>
  <c r="G1553" i="5"/>
  <c r="I1553" i="5"/>
  <c r="H1553" i="5"/>
  <c r="J1553" i="5"/>
  <c r="R1553" i="5"/>
  <c r="E1401" i="5"/>
  <c r="G1401" i="5"/>
  <c r="I1401" i="5"/>
  <c r="J1401" i="5"/>
  <c r="H1401" i="5"/>
  <c r="F1401" i="5"/>
  <c r="R1401" i="5"/>
  <c r="E230" i="5"/>
  <c r="G230" i="5"/>
  <c r="F230" i="5"/>
  <c r="J230" i="5"/>
  <c r="I230" i="5"/>
  <c r="H230" i="5"/>
  <c r="R230" i="5"/>
  <c r="E1449" i="5"/>
  <c r="G1449" i="5"/>
  <c r="J1449" i="5"/>
  <c r="R1449" i="5"/>
  <c r="I1449" i="5"/>
  <c r="H1449" i="5"/>
  <c r="F1449" i="5"/>
  <c r="E894" i="5"/>
  <c r="G894" i="5"/>
  <c r="F894" i="5"/>
  <c r="R894" i="5"/>
  <c r="H894" i="5"/>
  <c r="J894" i="5"/>
  <c r="I894" i="5"/>
  <c r="E683" i="5"/>
  <c r="G683" i="5"/>
  <c r="H683" i="5"/>
  <c r="F683" i="5"/>
  <c r="R683" i="5"/>
  <c r="J683" i="5"/>
  <c r="I683" i="5"/>
  <c r="E1111" i="5"/>
  <c r="G1111" i="5"/>
  <c r="H1111" i="5"/>
  <c r="R1111" i="5"/>
  <c r="I1111" i="5"/>
  <c r="J1111" i="5"/>
  <c r="F1111" i="5"/>
  <c r="E1191" i="5"/>
  <c r="G1191" i="5"/>
  <c r="I1191" i="5"/>
  <c r="J1191" i="5"/>
  <c r="H1191" i="5"/>
  <c r="F1191" i="5"/>
  <c r="R1191" i="5"/>
  <c r="E1092" i="5"/>
  <c r="G1092" i="5"/>
  <c r="J1092" i="5"/>
  <c r="R1092" i="5"/>
  <c r="I1092" i="5"/>
  <c r="H1092" i="5"/>
  <c r="F1092" i="5"/>
  <c r="E1324" i="5"/>
  <c r="J1324" i="5"/>
  <c r="I1324" i="5"/>
  <c r="G1324" i="5"/>
  <c r="R1324" i="5"/>
  <c r="F1324" i="5"/>
  <c r="H1324" i="5"/>
  <c r="E1274" i="5"/>
  <c r="G1274" i="5"/>
  <c r="I1274" i="5"/>
  <c r="J1274" i="5"/>
  <c r="H1274" i="5"/>
  <c r="R1274" i="5"/>
  <c r="F1274" i="5"/>
  <c r="E1749" i="5"/>
  <c r="R1749" i="5"/>
  <c r="I1749" i="5"/>
  <c r="F1749" i="5"/>
  <c r="J1749" i="5"/>
  <c r="H1749" i="5"/>
  <c r="G1749" i="5"/>
  <c r="E480" i="5"/>
  <c r="G480" i="5"/>
  <c r="R480" i="5"/>
  <c r="F480" i="5"/>
  <c r="J480" i="5"/>
  <c r="I480" i="5"/>
  <c r="H480" i="5"/>
  <c r="E635" i="5"/>
  <c r="G635" i="5"/>
  <c r="R635" i="5"/>
  <c r="F635" i="5"/>
  <c r="H635" i="5"/>
  <c r="J635" i="5"/>
  <c r="I635" i="5"/>
  <c r="E672" i="5"/>
  <c r="G672" i="5"/>
  <c r="F672" i="5"/>
  <c r="I672" i="5"/>
  <c r="R672" i="5"/>
  <c r="J672" i="5"/>
  <c r="H672" i="5"/>
  <c r="E573" i="5"/>
  <c r="R573" i="5"/>
  <c r="H573" i="5"/>
  <c r="I573" i="5"/>
  <c r="F573" i="5"/>
  <c r="J573" i="5"/>
  <c r="G573" i="5"/>
  <c r="E681" i="5"/>
  <c r="G681" i="5"/>
  <c r="F681" i="5"/>
  <c r="H681" i="5"/>
  <c r="I681" i="5"/>
  <c r="J681" i="5"/>
  <c r="R681" i="5"/>
  <c r="E888" i="5"/>
  <c r="G888" i="5"/>
  <c r="J888" i="5"/>
  <c r="R888" i="5"/>
  <c r="I888" i="5"/>
  <c r="H888" i="5"/>
  <c r="F888" i="5"/>
  <c r="E984" i="5"/>
  <c r="G984" i="5"/>
  <c r="R984" i="5"/>
  <c r="H984" i="5"/>
  <c r="J984" i="5"/>
  <c r="F984" i="5"/>
  <c r="I984" i="5"/>
  <c r="E781" i="5"/>
  <c r="J781" i="5"/>
  <c r="H781" i="5"/>
  <c r="I781" i="5"/>
  <c r="R781" i="5"/>
  <c r="F781" i="5"/>
  <c r="G781" i="5"/>
  <c r="E576" i="5"/>
  <c r="G576" i="5"/>
  <c r="R576" i="5"/>
  <c r="J576" i="5"/>
  <c r="H576" i="5"/>
  <c r="I576" i="5"/>
  <c r="F576" i="5"/>
  <c r="E893" i="5"/>
  <c r="F893" i="5"/>
  <c r="I893" i="5"/>
  <c r="H893" i="5"/>
  <c r="R893" i="5"/>
  <c r="J893" i="5"/>
  <c r="G893" i="5"/>
  <c r="E754" i="5"/>
  <c r="G754" i="5"/>
  <c r="F754" i="5"/>
  <c r="J754" i="5"/>
  <c r="H754" i="5"/>
  <c r="I754" i="5"/>
  <c r="R754" i="5"/>
  <c r="E790" i="5"/>
  <c r="G790" i="5"/>
  <c r="I790" i="5"/>
  <c r="R790" i="5"/>
  <c r="J790" i="5"/>
  <c r="H790" i="5"/>
  <c r="F790" i="5"/>
  <c r="E883" i="5"/>
  <c r="G883" i="5"/>
  <c r="I883" i="5"/>
  <c r="H883" i="5"/>
  <c r="F883" i="5"/>
  <c r="J883" i="5"/>
  <c r="R883" i="5"/>
  <c r="E1184" i="5"/>
  <c r="G1184" i="5"/>
  <c r="R1184" i="5"/>
  <c r="J1184" i="5"/>
  <c r="H1184" i="5"/>
  <c r="F1184" i="5"/>
  <c r="I1184" i="5"/>
  <c r="E1080" i="5"/>
  <c r="G1080" i="5"/>
  <c r="J1080" i="5"/>
  <c r="R1080" i="5"/>
  <c r="I1080" i="5"/>
  <c r="F1080" i="5"/>
  <c r="H1080" i="5"/>
  <c r="E1552" i="5"/>
  <c r="G1552" i="5"/>
  <c r="F1552" i="5"/>
  <c r="I1552" i="5"/>
  <c r="H1552" i="5"/>
  <c r="R1552" i="5"/>
  <c r="J1552" i="5"/>
  <c r="E1648" i="5"/>
  <c r="G1648" i="5"/>
  <c r="H1648" i="5"/>
  <c r="J1648" i="5"/>
  <c r="F1648" i="5"/>
  <c r="R1648" i="5"/>
  <c r="I1648" i="5"/>
  <c r="E1465" i="5"/>
  <c r="G1465" i="5"/>
  <c r="I1465" i="5"/>
  <c r="J1465" i="5"/>
  <c r="H1465" i="5"/>
  <c r="F1465" i="5"/>
  <c r="R1465" i="5"/>
  <c r="E294" i="5"/>
  <c r="G294" i="5"/>
  <c r="H294" i="5"/>
  <c r="R294" i="5"/>
  <c r="F294" i="5"/>
  <c r="I294" i="5"/>
  <c r="J294" i="5"/>
  <c r="E656" i="5"/>
  <c r="G656" i="5"/>
  <c r="R656" i="5"/>
  <c r="I656" i="5"/>
  <c r="H656" i="5"/>
  <c r="F656" i="5"/>
  <c r="J656" i="5"/>
  <c r="E960" i="5"/>
  <c r="G960" i="5"/>
  <c r="H960" i="5"/>
  <c r="J960" i="5"/>
  <c r="F960" i="5"/>
  <c r="I960" i="5"/>
  <c r="R960" i="5"/>
  <c r="E556" i="5"/>
  <c r="G556" i="5"/>
  <c r="H556" i="5"/>
  <c r="J556" i="5"/>
  <c r="I556" i="5"/>
  <c r="R556" i="5"/>
  <c r="F556" i="5"/>
  <c r="E938" i="5"/>
  <c r="J938" i="5"/>
  <c r="I938" i="5"/>
  <c r="G938" i="5"/>
  <c r="H938" i="5"/>
  <c r="F938" i="5"/>
  <c r="R938" i="5"/>
  <c r="E1077" i="5"/>
  <c r="R1077" i="5"/>
  <c r="H1077" i="5"/>
  <c r="I1077" i="5"/>
  <c r="F1077" i="5"/>
  <c r="J1077" i="5"/>
  <c r="G1077" i="5"/>
  <c r="E1338" i="5"/>
  <c r="I1338" i="5"/>
  <c r="R1338" i="5"/>
  <c r="F1338" i="5"/>
  <c r="H1338" i="5"/>
  <c r="J1338" i="5"/>
  <c r="G1338" i="5"/>
  <c r="E691" i="5"/>
  <c r="J691" i="5"/>
  <c r="I691" i="5"/>
  <c r="F691" i="5"/>
  <c r="G691" i="5"/>
  <c r="H691" i="5"/>
  <c r="R691" i="5"/>
  <c r="E1112" i="5"/>
  <c r="G1112" i="5"/>
  <c r="F1112" i="5"/>
  <c r="H1112" i="5"/>
  <c r="R1112" i="5"/>
  <c r="I1112" i="5"/>
  <c r="J1112" i="5"/>
  <c r="G1414" i="5"/>
  <c r="E1414" i="5"/>
  <c r="R1414" i="5"/>
  <c r="J1414" i="5"/>
  <c r="I1414" i="5"/>
  <c r="H1414" i="5"/>
  <c r="F1414" i="5"/>
  <c r="G172" i="5"/>
  <c r="E172" i="5"/>
  <c r="J172" i="5"/>
  <c r="R172" i="5"/>
  <c r="H172" i="5"/>
  <c r="F172" i="5"/>
  <c r="I172" i="5"/>
  <c r="E964" i="5"/>
  <c r="R964" i="5"/>
  <c r="G964" i="5"/>
  <c r="F964" i="5"/>
  <c r="H964" i="5"/>
  <c r="J964" i="5"/>
  <c r="I964" i="5"/>
  <c r="G1104" i="5"/>
  <c r="E1104" i="5"/>
  <c r="J1104" i="5"/>
  <c r="I1104" i="5"/>
  <c r="F1104" i="5"/>
  <c r="H1104" i="5"/>
  <c r="R1104" i="5"/>
  <c r="E1246" i="5"/>
  <c r="G1246" i="5"/>
  <c r="F1246" i="5"/>
  <c r="R1246" i="5"/>
  <c r="J1246" i="5"/>
  <c r="H1246" i="5"/>
  <c r="I1246" i="5"/>
  <c r="E1631" i="5"/>
  <c r="G1631" i="5"/>
  <c r="H1631" i="5"/>
  <c r="J1631" i="5"/>
  <c r="F1631" i="5"/>
  <c r="R1631" i="5"/>
  <c r="I1631" i="5"/>
  <c r="E323" i="5"/>
  <c r="G323" i="5"/>
  <c r="H323" i="5"/>
  <c r="I323" i="5"/>
  <c r="R323" i="5"/>
  <c r="J323" i="5"/>
  <c r="F323" i="5"/>
  <c r="E634" i="5"/>
  <c r="G634" i="5"/>
  <c r="R634" i="5"/>
  <c r="H634" i="5"/>
  <c r="F634" i="5"/>
  <c r="J634" i="5"/>
  <c r="I634" i="5"/>
  <c r="E780" i="5"/>
  <c r="G780" i="5"/>
  <c r="F780" i="5"/>
  <c r="I780" i="5"/>
  <c r="J780" i="5"/>
  <c r="R780" i="5"/>
  <c r="H780" i="5"/>
  <c r="E827" i="5"/>
  <c r="G827" i="5"/>
  <c r="F827" i="5"/>
  <c r="H827" i="5"/>
  <c r="I827" i="5"/>
  <c r="J827" i="5"/>
  <c r="R827" i="5"/>
  <c r="E1201" i="5"/>
  <c r="G1201" i="5"/>
  <c r="H1201" i="5"/>
  <c r="R1201" i="5"/>
  <c r="J1201" i="5"/>
  <c r="I1201" i="5"/>
  <c r="F1201" i="5"/>
  <c r="E1151" i="5"/>
  <c r="G1151" i="5"/>
  <c r="J1151" i="5"/>
  <c r="I1151" i="5"/>
  <c r="F1151" i="5"/>
  <c r="R1151" i="5"/>
  <c r="H1151" i="5"/>
  <c r="E1620" i="5"/>
  <c r="G1620" i="5"/>
  <c r="R1620" i="5"/>
  <c r="H1620" i="5"/>
  <c r="J1620" i="5"/>
  <c r="I1620" i="5"/>
  <c r="F1620" i="5"/>
  <c r="E903" i="5"/>
  <c r="G903" i="5"/>
  <c r="F903" i="5"/>
  <c r="R903" i="5"/>
  <c r="J903" i="5"/>
  <c r="I903" i="5"/>
  <c r="H903" i="5"/>
  <c r="E439" i="5"/>
  <c r="G439" i="5"/>
  <c r="F439" i="5"/>
  <c r="R439" i="5"/>
  <c r="H439" i="5"/>
  <c r="J439" i="5"/>
  <c r="I439" i="5"/>
  <c r="E503" i="5"/>
  <c r="G503" i="5"/>
  <c r="H503" i="5"/>
  <c r="F503" i="5"/>
  <c r="J503" i="5"/>
  <c r="R503" i="5"/>
  <c r="I503" i="5"/>
  <c r="G196" i="5"/>
  <c r="E196" i="5"/>
  <c r="H196" i="5"/>
  <c r="J196" i="5"/>
  <c r="R196" i="5"/>
  <c r="F196" i="5"/>
  <c r="I196" i="5"/>
  <c r="E374" i="5"/>
  <c r="G374" i="5"/>
  <c r="H374" i="5"/>
  <c r="F374" i="5"/>
  <c r="R374" i="5"/>
  <c r="I374" i="5"/>
  <c r="J374" i="5"/>
  <c r="E468" i="5"/>
  <c r="G468" i="5"/>
  <c r="R468" i="5"/>
  <c r="F468" i="5"/>
  <c r="I468" i="5"/>
  <c r="H468" i="5"/>
  <c r="J468" i="5"/>
  <c r="E532" i="5"/>
  <c r="G532" i="5"/>
  <c r="I532" i="5"/>
  <c r="J532" i="5"/>
  <c r="H532" i="5"/>
  <c r="R532" i="5"/>
  <c r="F532" i="5"/>
  <c r="E602" i="5"/>
  <c r="R602" i="5"/>
  <c r="G602" i="5"/>
  <c r="H602" i="5"/>
  <c r="J602" i="5"/>
  <c r="F602" i="5"/>
  <c r="I602" i="5"/>
  <c r="G382" i="5"/>
  <c r="E382" i="5"/>
  <c r="I382" i="5"/>
  <c r="H382" i="5"/>
  <c r="R382" i="5"/>
  <c r="F382" i="5"/>
  <c r="J382" i="5"/>
  <c r="E609" i="5"/>
  <c r="G609" i="5"/>
  <c r="I609" i="5"/>
  <c r="R609" i="5"/>
  <c r="H609" i="5"/>
  <c r="J609" i="5"/>
  <c r="F609" i="5"/>
  <c r="E669" i="5"/>
  <c r="R669" i="5"/>
  <c r="I669" i="5"/>
  <c r="J669" i="5"/>
  <c r="H669" i="5"/>
  <c r="F669" i="5"/>
  <c r="G669" i="5"/>
  <c r="E733" i="5"/>
  <c r="H733" i="5"/>
  <c r="R733" i="5"/>
  <c r="J733" i="5"/>
  <c r="I733" i="5"/>
  <c r="F733" i="5"/>
  <c r="G733" i="5"/>
  <c r="F1355" i="5"/>
  <c r="E1355" i="5"/>
  <c r="J1355" i="5"/>
  <c r="I1355" i="5"/>
  <c r="R1355" i="5"/>
  <c r="H1355" i="5"/>
  <c r="G1355" i="5"/>
  <c r="E1419" i="5"/>
  <c r="H1419" i="5"/>
  <c r="R1419" i="5"/>
  <c r="J1419" i="5"/>
  <c r="I1419" i="5"/>
  <c r="F1419" i="5"/>
  <c r="G1419" i="5"/>
  <c r="E1306" i="5"/>
  <c r="J1306" i="5"/>
  <c r="I1306" i="5"/>
  <c r="H1306" i="5"/>
  <c r="R1306" i="5"/>
  <c r="F1306" i="5"/>
  <c r="G1306" i="5"/>
  <c r="E1604" i="5"/>
  <c r="G1604" i="5"/>
  <c r="R1604" i="5"/>
  <c r="H1604" i="5"/>
  <c r="F1604" i="5"/>
  <c r="I1604" i="5"/>
  <c r="J1604" i="5"/>
  <c r="E1124" i="5"/>
  <c r="G1124" i="5"/>
  <c r="J1124" i="5"/>
  <c r="I1124" i="5"/>
  <c r="F1124" i="5"/>
  <c r="H1124" i="5"/>
  <c r="R1124" i="5"/>
  <c r="E1461" i="5"/>
  <c r="H1461" i="5"/>
  <c r="J1461" i="5"/>
  <c r="F1461" i="5"/>
  <c r="R1461" i="5"/>
  <c r="I1461" i="5"/>
  <c r="G1461" i="5"/>
  <c r="E694" i="5"/>
  <c r="G694" i="5"/>
  <c r="R694" i="5"/>
  <c r="I694" i="5"/>
  <c r="J694" i="5"/>
  <c r="H694" i="5"/>
  <c r="F694" i="5"/>
  <c r="E762" i="5"/>
  <c r="G762" i="5"/>
  <c r="J762" i="5"/>
  <c r="H762" i="5"/>
  <c r="F762" i="5"/>
  <c r="R762" i="5"/>
  <c r="I762" i="5"/>
  <c r="E1137" i="5"/>
  <c r="G1137" i="5"/>
  <c r="R1137" i="5"/>
  <c r="H1137" i="5"/>
  <c r="J1137" i="5"/>
  <c r="I1137" i="5"/>
  <c r="F1137" i="5"/>
  <c r="E1435" i="5"/>
  <c r="R1435" i="5"/>
  <c r="F1435" i="5"/>
  <c r="I1435" i="5"/>
  <c r="J1435" i="5"/>
  <c r="H1435" i="5"/>
  <c r="G1435" i="5"/>
  <c r="E1556" i="5"/>
  <c r="G1556" i="5"/>
  <c r="H1556" i="5"/>
  <c r="R1556" i="5"/>
  <c r="J1556" i="5"/>
  <c r="I1556" i="5"/>
  <c r="F1556" i="5"/>
  <c r="E769" i="5"/>
  <c r="G769" i="5"/>
  <c r="R769" i="5"/>
  <c r="I769" i="5"/>
  <c r="H769" i="5"/>
  <c r="J769" i="5"/>
  <c r="F769" i="5"/>
  <c r="E595" i="5"/>
  <c r="G595" i="5"/>
  <c r="I595" i="5"/>
  <c r="F595" i="5"/>
  <c r="R595" i="5"/>
  <c r="J595" i="5"/>
  <c r="H595" i="5"/>
  <c r="E695" i="5"/>
  <c r="G695" i="5"/>
  <c r="J695" i="5"/>
  <c r="I695" i="5"/>
  <c r="H695" i="5"/>
  <c r="R695" i="5"/>
  <c r="F695" i="5"/>
  <c r="E841" i="5"/>
  <c r="G841" i="5"/>
  <c r="R841" i="5"/>
  <c r="J841" i="5"/>
  <c r="I841" i="5"/>
  <c r="H841" i="5"/>
  <c r="F841" i="5"/>
  <c r="E708" i="5"/>
  <c r="G708" i="5"/>
  <c r="R708" i="5"/>
  <c r="H708" i="5"/>
  <c r="F708" i="5"/>
  <c r="J708" i="5"/>
  <c r="I708" i="5"/>
  <c r="E1189" i="5"/>
  <c r="H1189" i="5"/>
  <c r="J1189" i="5"/>
  <c r="F1189" i="5"/>
  <c r="R1189" i="5"/>
  <c r="I1189" i="5"/>
  <c r="G1189" i="5"/>
  <c r="E1011" i="5"/>
  <c r="G1011" i="5"/>
  <c r="H1011" i="5"/>
  <c r="R1011" i="5"/>
  <c r="F1011" i="5"/>
  <c r="J1011" i="5"/>
  <c r="I1011" i="5"/>
  <c r="E1154" i="5"/>
  <c r="G1154" i="5"/>
  <c r="H1154" i="5"/>
  <c r="F1154" i="5"/>
  <c r="I1154" i="5"/>
  <c r="R1154" i="5"/>
  <c r="J1154" i="5"/>
  <c r="E836" i="5"/>
  <c r="G836" i="5"/>
  <c r="J836" i="5"/>
  <c r="H836" i="5"/>
  <c r="I836" i="5"/>
  <c r="R836" i="5"/>
  <c r="F836" i="5"/>
  <c r="G1192" i="5"/>
  <c r="E1192" i="5"/>
  <c r="R1192" i="5"/>
  <c r="I1192" i="5"/>
  <c r="F1192" i="5"/>
  <c r="J1192" i="5"/>
  <c r="H1192" i="5"/>
  <c r="E1282" i="5"/>
  <c r="F1282" i="5"/>
  <c r="H1282" i="5"/>
  <c r="J1282" i="5"/>
  <c r="I1282" i="5"/>
  <c r="R1282" i="5"/>
  <c r="G1282" i="5"/>
  <c r="E1270" i="5"/>
  <c r="G1270" i="5"/>
  <c r="J1270" i="5"/>
  <c r="F1270" i="5"/>
  <c r="H1270" i="5"/>
  <c r="I1270" i="5"/>
  <c r="R1270" i="5"/>
  <c r="G1296" i="5"/>
  <c r="E1296" i="5"/>
  <c r="H1296" i="5"/>
  <c r="J1296" i="5"/>
  <c r="I1296" i="5"/>
  <c r="R1296" i="5"/>
  <c r="F1296" i="5"/>
  <c r="E835" i="5"/>
  <c r="G835" i="5"/>
  <c r="H835" i="5"/>
  <c r="J835" i="5"/>
  <c r="I835" i="5"/>
  <c r="F835" i="5"/>
  <c r="R835" i="5"/>
  <c r="E344" i="5"/>
  <c r="G344" i="5"/>
  <c r="I344" i="5"/>
  <c r="H344" i="5"/>
  <c r="J344" i="5"/>
  <c r="R344" i="5"/>
  <c r="F344" i="5"/>
  <c r="E1652" i="5"/>
  <c r="G1652" i="5"/>
  <c r="I1652" i="5"/>
  <c r="J1652" i="5"/>
  <c r="F1652" i="5"/>
  <c r="H1652" i="5"/>
  <c r="R1652" i="5"/>
  <c r="E742" i="5"/>
  <c r="G742" i="5"/>
  <c r="I742" i="5"/>
  <c r="J742" i="5"/>
  <c r="R742" i="5"/>
  <c r="H742" i="5"/>
  <c r="F742" i="5"/>
  <c r="G767" i="5"/>
  <c r="E767" i="5"/>
  <c r="H767" i="5"/>
  <c r="R767" i="5"/>
  <c r="I767" i="5"/>
  <c r="F767" i="5"/>
  <c r="J767" i="5"/>
  <c r="E783" i="5"/>
  <c r="G783" i="5"/>
  <c r="I783" i="5"/>
  <c r="R783" i="5"/>
  <c r="F783" i="5"/>
  <c r="J783" i="5"/>
  <c r="H783" i="5"/>
  <c r="E1161" i="5"/>
  <c r="G1161" i="5"/>
  <c r="H1161" i="5"/>
  <c r="F1161" i="5"/>
  <c r="R1161" i="5"/>
  <c r="I1161" i="5"/>
  <c r="J1161" i="5"/>
  <c r="E1046" i="5"/>
  <c r="G1046" i="5"/>
  <c r="R1046" i="5"/>
  <c r="J1046" i="5"/>
  <c r="I1046" i="5"/>
  <c r="H1046" i="5"/>
  <c r="F1046" i="5"/>
  <c r="E1336" i="5"/>
  <c r="G1336" i="5"/>
  <c r="J1336" i="5"/>
  <c r="H1336" i="5"/>
  <c r="F1336" i="5"/>
  <c r="I1336" i="5"/>
  <c r="R1336" i="5"/>
  <c r="E1708" i="5"/>
  <c r="G1708" i="5"/>
  <c r="J1708" i="5"/>
  <c r="I1708" i="5"/>
  <c r="H1708" i="5"/>
  <c r="R1708" i="5"/>
  <c r="F1708" i="5"/>
  <c r="E1720" i="5"/>
  <c r="G1720" i="5"/>
  <c r="H1720" i="5"/>
  <c r="R1720" i="5"/>
  <c r="J1720" i="5"/>
  <c r="I1720" i="5"/>
  <c r="F1720" i="5"/>
  <c r="G400" i="5"/>
  <c r="E400" i="5"/>
  <c r="J400" i="5"/>
  <c r="I400" i="5"/>
  <c r="H400" i="5"/>
  <c r="F400" i="5"/>
  <c r="R400" i="5"/>
  <c r="E686" i="5"/>
  <c r="G686" i="5"/>
  <c r="H686" i="5"/>
  <c r="J686" i="5"/>
  <c r="R686" i="5"/>
  <c r="I686" i="5"/>
  <c r="F686" i="5"/>
  <c r="G875" i="5"/>
  <c r="E875" i="5"/>
  <c r="F875" i="5"/>
  <c r="J875" i="5"/>
  <c r="H875" i="5"/>
  <c r="I875" i="5"/>
  <c r="R875" i="5"/>
  <c r="E821" i="5"/>
  <c r="I821" i="5"/>
  <c r="F821" i="5"/>
  <c r="H821" i="5"/>
  <c r="J821" i="5"/>
  <c r="R821" i="5"/>
  <c r="G821" i="5"/>
  <c r="E707" i="5"/>
  <c r="G707" i="5"/>
  <c r="J707" i="5"/>
  <c r="F707" i="5"/>
  <c r="I707" i="5"/>
  <c r="H707" i="5"/>
  <c r="R707" i="5"/>
  <c r="E955" i="5"/>
  <c r="G955" i="5"/>
  <c r="F955" i="5"/>
  <c r="H955" i="5"/>
  <c r="I955" i="5"/>
  <c r="J955" i="5"/>
  <c r="R955" i="5"/>
  <c r="E959" i="5"/>
  <c r="G959" i="5"/>
  <c r="R959" i="5"/>
  <c r="J959" i="5"/>
  <c r="I959" i="5"/>
  <c r="H959" i="5"/>
  <c r="F959" i="5"/>
  <c r="E1289" i="5"/>
  <c r="G1289" i="5"/>
  <c r="H1289" i="5"/>
  <c r="F1289" i="5"/>
  <c r="R1289" i="5"/>
  <c r="J1289" i="5"/>
  <c r="I1289" i="5"/>
  <c r="E1399" i="5"/>
  <c r="F1399" i="5"/>
  <c r="G1399" i="5"/>
  <c r="J1399" i="5"/>
  <c r="I1399" i="5"/>
  <c r="R1399" i="5"/>
  <c r="H1399" i="5"/>
  <c r="E1251" i="5"/>
  <c r="J1251" i="5"/>
  <c r="R1251" i="5"/>
  <c r="I1251" i="5"/>
  <c r="H1251" i="5"/>
  <c r="F1251" i="5"/>
  <c r="G1251" i="5"/>
  <c r="E1220" i="5"/>
  <c r="G1220" i="5"/>
  <c r="F1220" i="5"/>
  <c r="R1220" i="5"/>
  <c r="J1220" i="5"/>
  <c r="I1220" i="5"/>
  <c r="H1220" i="5"/>
  <c r="G700" i="5"/>
  <c r="E700" i="5"/>
  <c r="F700" i="5"/>
  <c r="J700" i="5"/>
  <c r="I700" i="5"/>
  <c r="R700" i="5"/>
  <c r="H700" i="5"/>
  <c r="E1625" i="5"/>
  <c r="G1625" i="5"/>
  <c r="J1625" i="5"/>
  <c r="I1625" i="5"/>
  <c r="H1625" i="5"/>
  <c r="R1625" i="5"/>
  <c r="F1625" i="5"/>
  <c r="E1447" i="5"/>
  <c r="G1447" i="5"/>
  <c r="R1447" i="5"/>
  <c r="I1447" i="5"/>
  <c r="F1447" i="5"/>
  <c r="J1447" i="5"/>
  <c r="H1447" i="5"/>
  <c r="E1417" i="5"/>
  <c r="G1417" i="5"/>
  <c r="H1417" i="5"/>
  <c r="J1417" i="5"/>
  <c r="F1417" i="5"/>
  <c r="I1417" i="5"/>
  <c r="R1417" i="5"/>
  <c r="E1442" i="5"/>
  <c r="I1442" i="5"/>
  <c r="F1442" i="5"/>
  <c r="H1442" i="5"/>
  <c r="R1442" i="5"/>
  <c r="J1442" i="5"/>
  <c r="G1442" i="5"/>
  <c r="E1817" i="5"/>
  <c r="G1817" i="5"/>
  <c r="H1817" i="5"/>
  <c r="I1817" i="5"/>
  <c r="F1817" i="5"/>
  <c r="R1817" i="5"/>
  <c r="J1817" i="5"/>
  <c r="E1710" i="5"/>
  <c r="G1710" i="5"/>
  <c r="F1710" i="5"/>
  <c r="H1710" i="5"/>
  <c r="R1710" i="5"/>
  <c r="J1710" i="5"/>
  <c r="I1710" i="5"/>
  <c r="E721" i="5"/>
  <c r="G721" i="5"/>
  <c r="I721" i="5"/>
  <c r="J721" i="5"/>
  <c r="H721" i="5"/>
  <c r="F721" i="5"/>
  <c r="R721" i="5"/>
  <c r="E727" i="5"/>
  <c r="G727" i="5"/>
  <c r="J727" i="5"/>
  <c r="I727" i="5"/>
  <c r="H727" i="5"/>
  <c r="F727" i="5"/>
  <c r="R727" i="5"/>
  <c r="E771" i="5"/>
  <c r="G771" i="5"/>
  <c r="I771" i="5"/>
  <c r="F771" i="5"/>
  <c r="H771" i="5"/>
  <c r="R771" i="5"/>
  <c r="J771" i="5"/>
  <c r="E1063" i="5"/>
  <c r="G1063" i="5"/>
  <c r="J1063" i="5"/>
  <c r="H1063" i="5"/>
  <c r="R1063" i="5"/>
  <c r="I1063" i="5"/>
  <c r="F1063" i="5"/>
  <c r="E1091" i="5"/>
  <c r="G1091" i="5"/>
  <c r="F1091" i="5"/>
  <c r="H1091" i="5"/>
  <c r="I1091" i="5"/>
  <c r="R1091" i="5"/>
  <c r="J1091" i="5"/>
  <c r="E867" i="5"/>
  <c r="G867" i="5"/>
  <c r="F867" i="5"/>
  <c r="R867" i="5"/>
  <c r="J867" i="5"/>
  <c r="I867" i="5"/>
  <c r="H867" i="5"/>
  <c r="E1317" i="5"/>
  <c r="I1317" i="5"/>
  <c r="J1317" i="5"/>
  <c r="H1317" i="5"/>
  <c r="F1317" i="5"/>
  <c r="R1317" i="5"/>
  <c r="G1317" i="5"/>
  <c r="G1601" i="5"/>
  <c r="I1601" i="5"/>
  <c r="F1601" i="5"/>
  <c r="E1601" i="5"/>
  <c r="H1601" i="5"/>
  <c r="J1601" i="5"/>
  <c r="R1601" i="5"/>
  <c r="E1460" i="5"/>
  <c r="G1460" i="5"/>
  <c r="R1460" i="5"/>
  <c r="I1460" i="5"/>
  <c r="H1460" i="5"/>
  <c r="F1460" i="5"/>
  <c r="J1460" i="5"/>
  <c r="E1745" i="5"/>
  <c r="G1745" i="5"/>
  <c r="H1745" i="5"/>
  <c r="J1745" i="5"/>
  <c r="R1745" i="5"/>
  <c r="I1745" i="5"/>
  <c r="F1745" i="5"/>
  <c r="E735" i="5"/>
  <c r="G735" i="5"/>
  <c r="F735" i="5"/>
  <c r="R735" i="5"/>
  <c r="I735" i="5"/>
  <c r="H735" i="5"/>
  <c r="J735" i="5"/>
  <c r="E1532" i="5"/>
  <c r="G1532" i="5"/>
  <c r="F1532" i="5"/>
  <c r="I1532" i="5"/>
  <c r="J1532" i="5"/>
  <c r="H1532" i="5"/>
  <c r="R1532" i="5"/>
  <c r="E1660" i="5"/>
  <c r="G1660" i="5"/>
  <c r="H1660" i="5"/>
  <c r="F1660" i="5"/>
  <c r="J1660" i="5"/>
  <c r="I1660" i="5"/>
  <c r="R1660" i="5"/>
  <c r="E1358" i="5"/>
  <c r="G1358" i="5"/>
  <c r="R1358" i="5"/>
  <c r="F1358" i="5"/>
  <c r="I1358" i="5"/>
  <c r="J1358" i="5"/>
  <c r="H1358" i="5"/>
  <c r="E968" i="5"/>
  <c r="G968" i="5"/>
  <c r="F968" i="5"/>
  <c r="H968" i="5"/>
  <c r="I968" i="5"/>
  <c r="R968" i="5"/>
  <c r="J968" i="5"/>
  <c r="E1032" i="5"/>
  <c r="G1032" i="5"/>
  <c r="H1032" i="5"/>
  <c r="J1032" i="5"/>
  <c r="I1032" i="5"/>
  <c r="F1032" i="5"/>
  <c r="R1032" i="5"/>
  <c r="E743" i="5"/>
  <c r="G743" i="5"/>
  <c r="J743" i="5"/>
  <c r="R743" i="5"/>
  <c r="I743" i="5"/>
  <c r="H743" i="5"/>
  <c r="F743" i="5"/>
  <c r="E848" i="5"/>
  <c r="G848" i="5"/>
  <c r="J848" i="5"/>
  <c r="R848" i="5"/>
  <c r="H848" i="5"/>
  <c r="I848" i="5"/>
  <c r="F848" i="5"/>
  <c r="E625" i="5"/>
  <c r="G625" i="5"/>
  <c r="I625" i="5"/>
  <c r="F625" i="5"/>
  <c r="R625" i="5"/>
  <c r="J625" i="5"/>
  <c r="H625" i="5"/>
  <c r="E726" i="5"/>
  <c r="G726" i="5"/>
  <c r="F726" i="5"/>
  <c r="I726" i="5"/>
  <c r="J726" i="5"/>
  <c r="R726" i="5"/>
  <c r="H726" i="5"/>
  <c r="E850" i="5"/>
  <c r="G850" i="5"/>
  <c r="F850" i="5"/>
  <c r="R850" i="5"/>
  <c r="H850" i="5"/>
  <c r="J850" i="5"/>
  <c r="I850" i="5"/>
  <c r="E812" i="5"/>
  <c r="G812" i="5"/>
  <c r="R812" i="5"/>
  <c r="I812" i="5"/>
  <c r="F812" i="5"/>
  <c r="H812" i="5"/>
  <c r="J812" i="5"/>
  <c r="E908" i="5"/>
  <c r="G908" i="5"/>
  <c r="I908" i="5"/>
  <c r="H908" i="5"/>
  <c r="F908" i="5"/>
  <c r="R908" i="5"/>
  <c r="J908" i="5"/>
  <c r="E972" i="5"/>
  <c r="G972" i="5"/>
  <c r="H972" i="5"/>
  <c r="F972" i="5"/>
  <c r="I972" i="5"/>
  <c r="J972" i="5"/>
  <c r="R972" i="5"/>
  <c r="E1036" i="5"/>
  <c r="G1036" i="5"/>
  <c r="F1036" i="5"/>
  <c r="I1036" i="5"/>
  <c r="R1036" i="5"/>
  <c r="H1036" i="5"/>
  <c r="J1036" i="5"/>
  <c r="E751" i="5"/>
  <c r="G751" i="5"/>
  <c r="J751" i="5"/>
  <c r="H751" i="5"/>
  <c r="F751" i="5"/>
  <c r="R751" i="5"/>
  <c r="I751" i="5"/>
  <c r="E401" i="5"/>
  <c r="G401" i="5"/>
  <c r="R401" i="5"/>
  <c r="I401" i="5"/>
  <c r="H401" i="5"/>
  <c r="J401" i="5"/>
  <c r="F401" i="5"/>
  <c r="E760" i="5"/>
  <c r="G760" i="5"/>
  <c r="J760" i="5"/>
  <c r="R760" i="5"/>
  <c r="F760" i="5"/>
  <c r="H760" i="5"/>
  <c r="I760" i="5"/>
  <c r="E881" i="5"/>
  <c r="G881" i="5"/>
  <c r="H881" i="5"/>
  <c r="F881" i="5"/>
  <c r="I881" i="5"/>
  <c r="J881" i="5"/>
  <c r="R881" i="5"/>
  <c r="E945" i="5"/>
  <c r="G945" i="5"/>
  <c r="H945" i="5"/>
  <c r="F945" i="5"/>
  <c r="R945" i="5"/>
  <c r="I945" i="5"/>
  <c r="J945" i="5"/>
  <c r="E658" i="5"/>
  <c r="G658" i="5"/>
  <c r="R658" i="5"/>
  <c r="H658" i="5"/>
  <c r="J658" i="5"/>
  <c r="I658" i="5"/>
  <c r="F658" i="5"/>
  <c r="E795" i="5"/>
  <c r="G795" i="5"/>
  <c r="H795" i="5"/>
  <c r="J795" i="5"/>
  <c r="F795" i="5"/>
  <c r="R795" i="5"/>
  <c r="I795" i="5"/>
  <c r="E633" i="5"/>
  <c r="G633" i="5"/>
  <c r="F633" i="5"/>
  <c r="R633" i="5"/>
  <c r="I633" i="5"/>
  <c r="J633" i="5"/>
  <c r="H633" i="5"/>
  <c r="E886" i="5"/>
  <c r="G886" i="5"/>
  <c r="H886" i="5"/>
  <c r="F886" i="5"/>
  <c r="R886" i="5"/>
  <c r="J886" i="5"/>
  <c r="I886" i="5"/>
  <c r="E950" i="5"/>
  <c r="G950" i="5"/>
  <c r="J950" i="5"/>
  <c r="H950" i="5"/>
  <c r="R950" i="5"/>
  <c r="F950" i="5"/>
  <c r="I950" i="5"/>
  <c r="E1014" i="5"/>
  <c r="G1014" i="5"/>
  <c r="I1014" i="5"/>
  <c r="J1014" i="5"/>
  <c r="H1014" i="5"/>
  <c r="R1014" i="5"/>
  <c r="F1014" i="5"/>
  <c r="E874" i="5"/>
  <c r="G874" i="5"/>
  <c r="H874" i="5"/>
  <c r="F874" i="5"/>
  <c r="J874" i="5"/>
  <c r="R874" i="5"/>
  <c r="I874" i="5"/>
  <c r="E907" i="5"/>
  <c r="G907" i="5"/>
  <c r="H907" i="5"/>
  <c r="F907" i="5"/>
  <c r="R907" i="5"/>
  <c r="J907" i="5"/>
  <c r="I907" i="5"/>
  <c r="E1089" i="5"/>
  <c r="G1089" i="5"/>
  <c r="R1089" i="5"/>
  <c r="J1089" i="5"/>
  <c r="I1089" i="5"/>
  <c r="H1089" i="5"/>
  <c r="F1089" i="5"/>
  <c r="E1153" i="5"/>
  <c r="G1153" i="5"/>
  <c r="H1153" i="5"/>
  <c r="R1153" i="5"/>
  <c r="J1153" i="5"/>
  <c r="I1153" i="5"/>
  <c r="F1153" i="5"/>
  <c r="E1217" i="5"/>
  <c r="G1217" i="5"/>
  <c r="I1217" i="5"/>
  <c r="R1217" i="5"/>
  <c r="F1217" i="5"/>
  <c r="J1217" i="5"/>
  <c r="H1217" i="5"/>
  <c r="E684" i="5"/>
  <c r="G684" i="5"/>
  <c r="I684" i="5"/>
  <c r="H684" i="5"/>
  <c r="F684" i="5"/>
  <c r="J684" i="5"/>
  <c r="R684" i="5"/>
  <c r="E1118" i="5"/>
  <c r="G1118" i="5"/>
  <c r="J1118" i="5"/>
  <c r="R1118" i="5"/>
  <c r="I1118" i="5"/>
  <c r="H1118" i="5"/>
  <c r="F1118" i="5"/>
  <c r="E1182" i="5"/>
  <c r="G1182" i="5"/>
  <c r="J1182" i="5"/>
  <c r="F1182" i="5"/>
  <c r="H1182" i="5"/>
  <c r="R1182" i="5"/>
  <c r="I1182" i="5"/>
  <c r="E963" i="5"/>
  <c r="G963" i="5"/>
  <c r="F963" i="5"/>
  <c r="R963" i="5"/>
  <c r="J963" i="5"/>
  <c r="I963" i="5"/>
  <c r="H963" i="5"/>
  <c r="E1103" i="5"/>
  <c r="G1103" i="5"/>
  <c r="J1103" i="5"/>
  <c r="H1103" i="5"/>
  <c r="I1103" i="5"/>
  <c r="R1103" i="5"/>
  <c r="F1103" i="5"/>
  <c r="E1167" i="5"/>
  <c r="G1167" i="5"/>
  <c r="R1167" i="5"/>
  <c r="I1167" i="5"/>
  <c r="H1167" i="5"/>
  <c r="F1167" i="5"/>
  <c r="J1167" i="5"/>
  <c r="E1027" i="5"/>
  <c r="G1027" i="5"/>
  <c r="F1027" i="5"/>
  <c r="H1027" i="5"/>
  <c r="R1027" i="5"/>
  <c r="I1027" i="5"/>
  <c r="J1027" i="5"/>
  <c r="E1249" i="5"/>
  <c r="G1249" i="5"/>
  <c r="F1249" i="5"/>
  <c r="H1249" i="5"/>
  <c r="I1249" i="5"/>
  <c r="R1249" i="5"/>
  <c r="J1249" i="5"/>
  <c r="E1275" i="5"/>
  <c r="F1275" i="5"/>
  <c r="I1275" i="5"/>
  <c r="R1275" i="5"/>
  <c r="H1275" i="5"/>
  <c r="J1275" i="5"/>
  <c r="G1275" i="5"/>
  <c r="G1136" i="5"/>
  <c r="E1136" i="5"/>
  <c r="F1136" i="5"/>
  <c r="I1136" i="5"/>
  <c r="R1136" i="5"/>
  <c r="J1136" i="5"/>
  <c r="H1136" i="5"/>
  <c r="E1489" i="5"/>
  <c r="G1489" i="5"/>
  <c r="R1489" i="5"/>
  <c r="J1489" i="5"/>
  <c r="F1489" i="5"/>
  <c r="I1489" i="5"/>
  <c r="H1489" i="5"/>
  <c r="E1613" i="5"/>
  <c r="F1613" i="5"/>
  <c r="R1613" i="5"/>
  <c r="H1613" i="5"/>
  <c r="J1613" i="5"/>
  <c r="I1613" i="5"/>
  <c r="G1613" i="5"/>
  <c r="E1481" i="5"/>
  <c r="G1481" i="5"/>
  <c r="I1481" i="5"/>
  <c r="H1481" i="5"/>
  <c r="J1481" i="5"/>
  <c r="F1481" i="5"/>
  <c r="R1481" i="5"/>
  <c r="E1599" i="5"/>
  <c r="G1599" i="5"/>
  <c r="R1599" i="5"/>
  <c r="I1599" i="5"/>
  <c r="H1599" i="5"/>
  <c r="F1599" i="5"/>
  <c r="J1599" i="5"/>
  <c r="G892" i="5"/>
  <c r="E892" i="5"/>
  <c r="J892" i="5"/>
  <c r="H892" i="5"/>
  <c r="R892" i="5"/>
  <c r="I892" i="5"/>
  <c r="F892" i="5"/>
  <c r="E420" i="5"/>
  <c r="G420" i="5"/>
  <c r="I420" i="5"/>
  <c r="H420" i="5"/>
  <c r="F420" i="5"/>
  <c r="R420" i="5"/>
  <c r="J420" i="5"/>
  <c r="E632" i="5"/>
  <c r="G632" i="5"/>
  <c r="R632" i="5"/>
  <c r="J632" i="5"/>
  <c r="I632" i="5"/>
  <c r="H632" i="5"/>
  <c r="F632" i="5"/>
  <c r="E912" i="5"/>
  <c r="G912" i="5"/>
  <c r="H912" i="5"/>
  <c r="J912" i="5"/>
  <c r="F912" i="5"/>
  <c r="R912" i="5"/>
  <c r="I912" i="5"/>
  <c r="E949" i="5"/>
  <c r="H949" i="5"/>
  <c r="F949" i="5"/>
  <c r="R949" i="5"/>
  <c r="J949" i="5"/>
  <c r="I949" i="5"/>
  <c r="G949" i="5"/>
  <c r="E674" i="5"/>
  <c r="G674" i="5"/>
  <c r="I674" i="5"/>
  <c r="H674" i="5"/>
  <c r="R674" i="5"/>
  <c r="J674" i="5"/>
  <c r="F674" i="5"/>
  <c r="E954" i="5"/>
  <c r="G954" i="5"/>
  <c r="I954" i="5"/>
  <c r="H954" i="5"/>
  <c r="F954" i="5"/>
  <c r="R954" i="5"/>
  <c r="J954" i="5"/>
  <c r="E1051" i="5"/>
  <c r="G1051" i="5"/>
  <c r="R1051" i="5"/>
  <c r="I1051" i="5"/>
  <c r="F1051" i="5"/>
  <c r="J1051" i="5"/>
  <c r="H1051" i="5"/>
  <c r="E764" i="5"/>
  <c r="G764" i="5"/>
  <c r="F764" i="5"/>
  <c r="J764" i="5"/>
  <c r="I764" i="5"/>
  <c r="R764" i="5"/>
  <c r="H764" i="5"/>
  <c r="E1391" i="5"/>
  <c r="G1391" i="5"/>
  <c r="H1391" i="5"/>
  <c r="R1391" i="5"/>
  <c r="F1391" i="5"/>
  <c r="I1391" i="5"/>
  <c r="J1391" i="5"/>
  <c r="E1332" i="5"/>
  <c r="G1332" i="5"/>
  <c r="F1332" i="5"/>
  <c r="R1332" i="5"/>
  <c r="J1332" i="5"/>
  <c r="H1332" i="5"/>
  <c r="I1332" i="5"/>
  <c r="E1576" i="5"/>
  <c r="G1576" i="5"/>
  <c r="F1576" i="5"/>
  <c r="R1576" i="5"/>
  <c r="J1576" i="5"/>
  <c r="I1576" i="5"/>
  <c r="H1576" i="5"/>
  <c r="E1446" i="5"/>
  <c r="G1446" i="5"/>
  <c r="I1446" i="5"/>
  <c r="H1446" i="5"/>
  <c r="J1446" i="5"/>
  <c r="R1446" i="5"/>
  <c r="F1446" i="5"/>
  <c r="E1492" i="5"/>
  <c r="G1492" i="5"/>
  <c r="H1492" i="5"/>
  <c r="J1492" i="5"/>
  <c r="F1492" i="5"/>
  <c r="I1492" i="5"/>
  <c r="R1492" i="5"/>
  <c r="E452" i="5"/>
  <c r="G452" i="5"/>
  <c r="I452" i="5"/>
  <c r="F452" i="5"/>
  <c r="R452" i="5"/>
  <c r="J452" i="5"/>
  <c r="H452" i="5"/>
  <c r="E638" i="5"/>
  <c r="G638" i="5"/>
  <c r="H638" i="5"/>
  <c r="J638" i="5"/>
  <c r="I638" i="5"/>
  <c r="R638" i="5"/>
  <c r="F638" i="5"/>
  <c r="E1097" i="5"/>
  <c r="G1097" i="5"/>
  <c r="I1097" i="5"/>
  <c r="H1097" i="5"/>
  <c r="J1097" i="5"/>
  <c r="F1097" i="5"/>
  <c r="R1097" i="5"/>
  <c r="E1190" i="5"/>
  <c r="G1190" i="5"/>
  <c r="J1190" i="5"/>
  <c r="I1190" i="5"/>
  <c r="F1190" i="5"/>
  <c r="H1190" i="5"/>
  <c r="R1190" i="5"/>
  <c r="E1644" i="5"/>
  <c r="G1644" i="5"/>
  <c r="I1644" i="5"/>
  <c r="F1644" i="5"/>
  <c r="R1644" i="5"/>
  <c r="H1644" i="5"/>
  <c r="J1644" i="5"/>
  <c r="E1409" i="5"/>
  <c r="G1409" i="5"/>
  <c r="H1409" i="5"/>
  <c r="R1409" i="5"/>
  <c r="J1409" i="5"/>
  <c r="I1409" i="5"/>
  <c r="F1409" i="5"/>
  <c r="E713" i="5"/>
  <c r="G713" i="5"/>
  <c r="H713" i="5"/>
  <c r="J713" i="5"/>
  <c r="R713" i="5"/>
  <c r="F713" i="5"/>
  <c r="I713" i="5"/>
  <c r="E489" i="5"/>
  <c r="G489" i="5"/>
  <c r="F489" i="5"/>
  <c r="J489" i="5"/>
  <c r="H489" i="5"/>
  <c r="I489" i="5"/>
  <c r="R489" i="5"/>
  <c r="E1016" i="5"/>
  <c r="G1016" i="5"/>
  <c r="J1016" i="5"/>
  <c r="F1016" i="5"/>
  <c r="H1016" i="5"/>
  <c r="I1016" i="5"/>
  <c r="R1016" i="5"/>
  <c r="E720" i="5"/>
  <c r="G720" i="5"/>
  <c r="R720" i="5"/>
  <c r="J720" i="5"/>
  <c r="I720" i="5"/>
  <c r="F720" i="5"/>
  <c r="H720" i="5"/>
  <c r="E854" i="5"/>
  <c r="G854" i="5"/>
  <c r="H854" i="5"/>
  <c r="J854" i="5"/>
  <c r="I854" i="5"/>
  <c r="R854" i="5"/>
  <c r="F854" i="5"/>
  <c r="E962" i="5"/>
  <c r="G962" i="5"/>
  <c r="R962" i="5"/>
  <c r="F962" i="5"/>
  <c r="J962" i="5"/>
  <c r="I962" i="5"/>
  <c r="H962" i="5"/>
  <c r="E1165" i="5"/>
  <c r="H1165" i="5"/>
  <c r="I1165" i="5"/>
  <c r="F1165" i="5"/>
  <c r="R1165" i="5"/>
  <c r="J1165" i="5"/>
  <c r="G1165" i="5"/>
  <c r="E715" i="5"/>
  <c r="G715" i="5"/>
  <c r="J715" i="5"/>
  <c r="F715" i="5"/>
  <c r="H715" i="5"/>
  <c r="R715" i="5"/>
  <c r="I715" i="5"/>
  <c r="E1060" i="5"/>
  <c r="G1060" i="5"/>
  <c r="H1060" i="5"/>
  <c r="I1060" i="5"/>
  <c r="F1060" i="5"/>
  <c r="J1060" i="5"/>
  <c r="R1060" i="5"/>
  <c r="E1680" i="5"/>
  <c r="G1680" i="5"/>
  <c r="F1680" i="5"/>
  <c r="H1680" i="5"/>
  <c r="I1680" i="5"/>
  <c r="R1680" i="5"/>
  <c r="J1680" i="5"/>
  <c r="E1529" i="5"/>
  <c r="G1529" i="5"/>
  <c r="F1529" i="5"/>
  <c r="I1529" i="5"/>
  <c r="H1529" i="5"/>
  <c r="J1529" i="5"/>
  <c r="R1529" i="5"/>
  <c r="E501" i="5"/>
  <c r="H501" i="5"/>
  <c r="F501" i="5"/>
  <c r="I501" i="5"/>
  <c r="R501" i="5"/>
  <c r="J501" i="5"/>
  <c r="G501" i="5"/>
  <c r="E600" i="5"/>
  <c r="G600" i="5"/>
  <c r="R600" i="5"/>
  <c r="J600" i="5"/>
  <c r="I600" i="5"/>
  <c r="F600" i="5"/>
  <c r="H600" i="5"/>
  <c r="E933" i="5"/>
  <c r="J933" i="5"/>
  <c r="H933" i="5"/>
  <c r="F933" i="5"/>
  <c r="R933" i="5"/>
  <c r="I933" i="5"/>
  <c r="G933" i="5"/>
  <c r="E1205" i="5"/>
  <c r="H1205" i="5"/>
  <c r="F1205" i="5"/>
  <c r="R1205" i="5"/>
  <c r="J1205" i="5"/>
  <c r="I1205" i="5"/>
  <c r="G1205" i="5"/>
  <c r="E1375" i="5"/>
  <c r="G1375" i="5"/>
  <c r="R1375" i="5"/>
  <c r="F1375" i="5"/>
  <c r="H1375" i="5"/>
  <c r="J1375" i="5"/>
  <c r="I1375" i="5"/>
  <c r="E1203" i="5"/>
  <c r="R1203" i="5"/>
  <c r="J1203" i="5"/>
  <c r="H1203" i="5"/>
  <c r="F1203" i="5"/>
  <c r="I1203" i="5"/>
  <c r="G1203" i="5"/>
  <c r="E1464" i="5"/>
  <c r="G1464" i="5"/>
  <c r="J1464" i="5"/>
  <c r="F1464" i="5"/>
  <c r="R1464" i="5"/>
  <c r="H1464" i="5"/>
  <c r="I1464" i="5"/>
  <c r="E1381" i="5"/>
  <c r="F1381" i="5"/>
  <c r="J1381" i="5"/>
  <c r="I1381" i="5"/>
  <c r="H1381" i="5"/>
  <c r="R1381" i="5"/>
  <c r="G1381" i="5"/>
  <c r="E1500" i="5"/>
  <c r="G1500" i="5"/>
  <c r="R1500" i="5"/>
  <c r="J1500" i="5"/>
  <c r="H1500" i="5"/>
  <c r="I1500" i="5"/>
  <c r="F1500" i="5"/>
  <c r="E1520" i="5"/>
  <c r="G1520" i="5"/>
  <c r="H1520" i="5"/>
  <c r="R1520" i="5"/>
  <c r="F1520" i="5"/>
  <c r="J1520" i="5"/>
  <c r="I1520" i="5"/>
  <c r="E993" i="5"/>
  <c r="G993" i="5"/>
  <c r="F993" i="5"/>
  <c r="J993" i="5"/>
  <c r="R993" i="5"/>
  <c r="I993" i="5"/>
  <c r="H993" i="5"/>
  <c r="G1067" i="5"/>
  <c r="E1067" i="5"/>
  <c r="F1067" i="5"/>
  <c r="I1067" i="5"/>
  <c r="H1067" i="5"/>
  <c r="J1067" i="5"/>
  <c r="R1067" i="5"/>
  <c r="E1244" i="5"/>
  <c r="G1244" i="5"/>
  <c r="R1244" i="5"/>
  <c r="I1244" i="5"/>
  <c r="H1244" i="5"/>
  <c r="F1244" i="5"/>
  <c r="J1244" i="5"/>
  <c r="E1408" i="5"/>
  <c r="G1408" i="5"/>
  <c r="H1408" i="5"/>
  <c r="J1408" i="5"/>
  <c r="I1408" i="5"/>
  <c r="F1408" i="5"/>
  <c r="R1408" i="5"/>
  <c r="E1441" i="5"/>
  <c r="G1441" i="5"/>
  <c r="I1441" i="5"/>
  <c r="H1441" i="5"/>
  <c r="J1441" i="5"/>
  <c r="F1441" i="5"/>
  <c r="R1441" i="5"/>
  <c r="E947" i="5"/>
  <c r="G947" i="5"/>
  <c r="F947" i="5"/>
  <c r="R947" i="5"/>
  <c r="H947" i="5"/>
  <c r="J947" i="5"/>
  <c r="I947" i="5"/>
  <c r="E1099" i="5"/>
  <c r="J1099" i="5"/>
  <c r="G1099" i="5"/>
  <c r="R1099" i="5"/>
  <c r="H1099" i="5"/>
  <c r="F1099" i="5"/>
  <c r="I1099" i="5"/>
  <c r="E1017" i="5"/>
  <c r="G1017" i="5"/>
  <c r="R1017" i="5"/>
  <c r="F1017" i="5"/>
  <c r="J1017" i="5"/>
  <c r="H1017" i="5"/>
  <c r="I1017" i="5"/>
  <c r="E1236" i="5"/>
  <c r="G1236" i="5"/>
  <c r="F1236" i="5"/>
  <c r="J1236" i="5"/>
  <c r="I1236" i="5"/>
  <c r="R1236" i="5"/>
  <c r="H1236" i="5"/>
  <c r="G639" i="5"/>
  <c r="E639" i="5"/>
  <c r="I639" i="5"/>
  <c r="F639" i="5"/>
  <c r="R639" i="5"/>
  <c r="H639" i="5"/>
  <c r="J639" i="5"/>
  <c r="E1313" i="5"/>
  <c r="G1313" i="5"/>
  <c r="J1313" i="5"/>
  <c r="R1313" i="5"/>
  <c r="H1313" i="5"/>
  <c r="F1313" i="5"/>
  <c r="I1313" i="5"/>
  <c r="E1383" i="5"/>
  <c r="F1383" i="5"/>
  <c r="G1383" i="5"/>
  <c r="I1383" i="5"/>
  <c r="R1383" i="5"/>
  <c r="H1383" i="5"/>
  <c r="J1383" i="5"/>
  <c r="E791" i="5"/>
  <c r="G791" i="5"/>
  <c r="J791" i="5"/>
  <c r="H791" i="5"/>
  <c r="R791" i="5"/>
  <c r="I791" i="5"/>
  <c r="F791" i="5"/>
  <c r="E1052" i="5"/>
  <c r="G1052" i="5"/>
  <c r="H1052" i="5"/>
  <c r="R1052" i="5"/>
  <c r="I1052" i="5"/>
  <c r="F1052" i="5"/>
  <c r="J1052" i="5"/>
  <c r="E1319" i="5"/>
  <c r="G1319" i="5"/>
  <c r="H1319" i="5"/>
  <c r="R1319" i="5"/>
  <c r="F1319" i="5"/>
  <c r="J1319" i="5"/>
  <c r="I1319" i="5"/>
  <c r="E1144" i="5"/>
  <c r="G1144" i="5"/>
  <c r="F1144" i="5"/>
  <c r="R1144" i="5"/>
  <c r="J1144" i="5"/>
  <c r="H1144" i="5"/>
  <c r="I1144" i="5"/>
  <c r="E1568" i="5"/>
  <c r="G1568" i="5"/>
  <c r="F1568" i="5"/>
  <c r="J1568" i="5"/>
  <c r="H1568" i="5"/>
  <c r="I1568" i="5"/>
  <c r="R1568" i="5"/>
  <c r="E1632" i="5"/>
  <c r="G1632" i="5"/>
  <c r="I1632" i="5"/>
  <c r="H1632" i="5"/>
  <c r="R1632" i="5"/>
  <c r="F1632" i="5"/>
  <c r="J1632" i="5"/>
  <c r="E1696" i="5"/>
  <c r="G1696" i="5"/>
  <c r="F1696" i="5"/>
  <c r="R1696" i="5"/>
  <c r="J1696" i="5"/>
  <c r="I1696" i="5"/>
  <c r="H1696" i="5"/>
  <c r="G817" i="5"/>
  <c r="E817" i="5"/>
  <c r="H817" i="5"/>
  <c r="I817" i="5"/>
  <c r="J817" i="5"/>
  <c r="F817" i="5"/>
  <c r="R817" i="5"/>
  <c r="E1430" i="5"/>
  <c r="G1430" i="5"/>
  <c r="I1430" i="5"/>
  <c r="R1430" i="5"/>
  <c r="J1430" i="5"/>
  <c r="F1430" i="5"/>
  <c r="H1430" i="5"/>
  <c r="E1545" i="5"/>
  <c r="G1545" i="5"/>
  <c r="H1545" i="5"/>
  <c r="J1545" i="5"/>
  <c r="F1545" i="5"/>
  <c r="R1545" i="5"/>
  <c r="I1545" i="5"/>
  <c r="E1609" i="5"/>
  <c r="G1609" i="5"/>
  <c r="F1609" i="5"/>
  <c r="J1609" i="5"/>
  <c r="R1609" i="5"/>
  <c r="I1609" i="5"/>
  <c r="H1609" i="5"/>
  <c r="G1352" i="5"/>
  <c r="F1352" i="5"/>
  <c r="R1352" i="5"/>
  <c r="I1352" i="5"/>
  <c r="H1352" i="5"/>
  <c r="E1352" i="5"/>
  <c r="J1352" i="5"/>
  <c r="E1479" i="5"/>
  <c r="G1479" i="5"/>
  <c r="F1479" i="5"/>
  <c r="I1479" i="5"/>
  <c r="R1479" i="5"/>
  <c r="H1479" i="5"/>
  <c r="J1479" i="5"/>
  <c r="E1385" i="5"/>
  <c r="G1385" i="5"/>
  <c r="I1385" i="5"/>
  <c r="F1385" i="5"/>
  <c r="R1385" i="5"/>
  <c r="H1385" i="5"/>
  <c r="J1385" i="5"/>
  <c r="E1519" i="5"/>
  <c r="G1519" i="5"/>
  <c r="F1519" i="5"/>
  <c r="H1519" i="5"/>
  <c r="J1519" i="5"/>
  <c r="R1519" i="5"/>
  <c r="I1519" i="5"/>
  <c r="E1801" i="5"/>
  <c r="H1801" i="5"/>
  <c r="G1801" i="5"/>
  <c r="I1801" i="5"/>
  <c r="F1801" i="5"/>
  <c r="R1801" i="5"/>
  <c r="J1801" i="5"/>
  <c r="E1737" i="5"/>
  <c r="G1737" i="5"/>
  <c r="H1737" i="5"/>
  <c r="R1737" i="5"/>
  <c r="J1737" i="5"/>
  <c r="I1737" i="5"/>
  <c r="F1737" i="5"/>
  <c r="E1668" i="5"/>
  <c r="G1668" i="5"/>
  <c r="F1668" i="5"/>
  <c r="I1668" i="5"/>
  <c r="R1668" i="5"/>
  <c r="J1668" i="5"/>
  <c r="H1668" i="5"/>
  <c r="E1438" i="5"/>
  <c r="G1438" i="5"/>
  <c r="I1438" i="5"/>
  <c r="J1438" i="5"/>
  <c r="H1438" i="5"/>
  <c r="F1438" i="5"/>
  <c r="R1438" i="5"/>
  <c r="E1393" i="5"/>
  <c r="R1393" i="5"/>
  <c r="G1393" i="5"/>
  <c r="J1393" i="5"/>
  <c r="F1393" i="5"/>
  <c r="I1393" i="5"/>
  <c r="H1393" i="5"/>
  <c r="E1488" i="5"/>
  <c r="G1488" i="5"/>
  <c r="J1488" i="5"/>
  <c r="I1488" i="5"/>
  <c r="F1488" i="5"/>
  <c r="R1488" i="5"/>
  <c r="H1488" i="5"/>
  <c r="E1729" i="5"/>
  <c r="G1729" i="5"/>
  <c r="F1729" i="5"/>
  <c r="I1729" i="5"/>
  <c r="R1729" i="5"/>
  <c r="J1729" i="5"/>
  <c r="H1729" i="5"/>
  <c r="E1533" i="5"/>
  <c r="J1533" i="5"/>
  <c r="I1533" i="5"/>
  <c r="F1533" i="5"/>
  <c r="H1533" i="5"/>
  <c r="R1533" i="5"/>
  <c r="G1533" i="5"/>
  <c r="E381" i="5"/>
  <c r="H381" i="5"/>
  <c r="G381" i="5"/>
  <c r="R381" i="5"/>
  <c r="F381" i="5"/>
  <c r="J381" i="5"/>
  <c r="I381" i="5"/>
  <c r="E394" i="5"/>
  <c r="G394" i="5"/>
  <c r="J394" i="5"/>
  <c r="F394" i="5"/>
  <c r="R394" i="5"/>
  <c r="I394" i="5"/>
  <c r="H394" i="5"/>
  <c r="E441" i="5"/>
  <c r="G441" i="5"/>
  <c r="J441" i="5"/>
  <c r="F441" i="5"/>
  <c r="R441" i="5"/>
  <c r="H441" i="5"/>
  <c r="I441" i="5"/>
  <c r="E1263" i="5"/>
  <c r="G1263" i="5"/>
  <c r="I1263" i="5"/>
  <c r="J1263" i="5"/>
  <c r="F1263" i="5"/>
  <c r="R1263" i="5"/>
  <c r="H1263" i="5"/>
  <c r="E1424" i="5"/>
  <c r="G1424" i="5"/>
  <c r="I1424" i="5"/>
  <c r="J1424" i="5"/>
  <c r="H1424" i="5"/>
  <c r="F1424" i="5"/>
  <c r="R1424" i="5"/>
  <c r="E1635" i="5"/>
  <c r="F1635" i="5"/>
  <c r="R1635" i="5"/>
  <c r="I1635" i="5"/>
  <c r="H1635" i="5"/>
  <c r="J1635" i="5"/>
  <c r="G1635" i="5"/>
  <c r="E1334" i="5"/>
  <c r="G1334" i="5"/>
  <c r="I1334" i="5"/>
  <c r="F1334" i="5"/>
  <c r="J1334" i="5"/>
  <c r="H1334" i="5"/>
  <c r="R1334" i="5"/>
  <c r="E1597" i="5"/>
  <c r="F1597" i="5"/>
  <c r="R1597" i="5"/>
  <c r="J1597" i="5"/>
  <c r="I1597" i="5"/>
  <c r="H1597" i="5"/>
  <c r="G1597" i="5"/>
  <c r="E1813" i="5"/>
  <c r="I1813" i="5"/>
  <c r="H1813" i="5"/>
  <c r="F1813" i="5"/>
  <c r="R1813" i="5"/>
  <c r="J1813" i="5"/>
  <c r="G1813" i="5"/>
  <c r="E705" i="5"/>
  <c r="G705" i="5"/>
  <c r="R705" i="5"/>
  <c r="I705" i="5"/>
  <c r="H705" i="5"/>
  <c r="F705" i="5"/>
  <c r="J705" i="5"/>
  <c r="E792" i="5"/>
  <c r="G792" i="5"/>
  <c r="F792" i="5"/>
  <c r="R792" i="5"/>
  <c r="I792" i="5"/>
  <c r="J792" i="5"/>
  <c r="H792" i="5"/>
  <c r="G1008" i="5"/>
  <c r="E1008" i="5"/>
  <c r="R1008" i="5"/>
  <c r="J1008" i="5"/>
  <c r="I1008" i="5"/>
  <c r="H1008" i="5"/>
  <c r="F1008" i="5"/>
  <c r="E833" i="5"/>
  <c r="G833" i="5"/>
  <c r="H833" i="5"/>
  <c r="F833" i="5"/>
  <c r="J833" i="5"/>
  <c r="R833" i="5"/>
  <c r="I833" i="5"/>
  <c r="E866" i="5"/>
  <c r="G866" i="5"/>
  <c r="R866" i="5"/>
  <c r="F866" i="5"/>
  <c r="H866" i="5"/>
  <c r="J866" i="5"/>
  <c r="I866" i="5"/>
  <c r="E588" i="5"/>
  <c r="G588" i="5"/>
  <c r="H588" i="5"/>
  <c r="J588" i="5"/>
  <c r="I588" i="5"/>
  <c r="F588" i="5"/>
  <c r="R588" i="5"/>
  <c r="E1125" i="5"/>
  <c r="H1125" i="5"/>
  <c r="R1125" i="5"/>
  <c r="J1125" i="5"/>
  <c r="I1125" i="5"/>
  <c r="F1125" i="5"/>
  <c r="G1125" i="5"/>
  <c r="E1139" i="5"/>
  <c r="R1139" i="5"/>
  <c r="J1139" i="5"/>
  <c r="H1139" i="5"/>
  <c r="F1139" i="5"/>
  <c r="I1139" i="5"/>
  <c r="G1139" i="5"/>
  <c r="E731" i="5"/>
  <c r="G731" i="5"/>
  <c r="H731" i="5"/>
  <c r="R731" i="5"/>
  <c r="J731" i="5"/>
  <c r="I731" i="5"/>
  <c r="F731" i="5"/>
  <c r="E1152" i="5"/>
  <c r="G1152" i="5"/>
  <c r="F1152" i="5"/>
  <c r="I1152" i="5"/>
  <c r="H1152" i="5"/>
  <c r="J1152" i="5"/>
  <c r="R1152" i="5"/>
  <c r="E1029" i="5"/>
  <c r="J1029" i="5"/>
  <c r="H1029" i="5"/>
  <c r="F1029" i="5"/>
  <c r="I1029" i="5"/>
  <c r="R1029" i="5"/>
  <c r="G1029" i="5"/>
  <c r="E1248" i="5"/>
  <c r="G1248" i="5"/>
  <c r="R1248" i="5"/>
  <c r="J1248" i="5"/>
  <c r="I1248" i="5"/>
  <c r="H1248" i="5"/>
  <c r="F1248" i="5"/>
  <c r="E1672" i="5"/>
  <c r="G1672" i="5"/>
  <c r="J1672" i="5"/>
  <c r="R1672" i="5"/>
  <c r="F1672" i="5"/>
  <c r="H1672" i="5"/>
  <c r="I1672" i="5"/>
  <c r="E1585" i="5"/>
  <c r="F1585" i="5"/>
  <c r="G1585" i="5"/>
  <c r="J1585" i="5"/>
  <c r="H1585" i="5"/>
  <c r="I1585" i="5"/>
  <c r="R1585" i="5"/>
  <c r="E1468" i="5"/>
  <c r="G1468" i="5"/>
  <c r="R1468" i="5"/>
  <c r="J1468" i="5"/>
  <c r="H1468" i="5"/>
  <c r="I1468" i="5"/>
  <c r="F1468" i="5"/>
  <c r="E1793" i="5"/>
  <c r="G1793" i="5"/>
  <c r="I1793" i="5"/>
  <c r="F1793" i="5"/>
  <c r="J1793" i="5"/>
  <c r="R1793" i="5"/>
  <c r="H1793" i="5"/>
  <c r="E283" i="5"/>
  <c r="G283" i="5"/>
  <c r="I283" i="5"/>
  <c r="J283" i="5"/>
  <c r="H283" i="5"/>
  <c r="R283" i="5"/>
  <c r="F283" i="5"/>
  <c r="E1295" i="5"/>
  <c r="G1295" i="5"/>
  <c r="R1295" i="5"/>
  <c r="J1295" i="5"/>
  <c r="H1295" i="5"/>
  <c r="I1295" i="5"/>
  <c r="F1295" i="5"/>
  <c r="E473" i="5"/>
  <c r="G473" i="5"/>
  <c r="R473" i="5"/>
  <c r="I473" i="5"/>
  <c r="J473" i="5"/>
  <c r="F473" i="5"/>
  <c r="H473" i="5"/>
  <c r="E1044" i="5"/>
  <c r="G1044" i="5"/>
  <c r="F1044" i="5"/>
  <c r="J1044" i="5"/>
  <c r="I1044" i="5"/>
  <c r="H1044" i="5"/>
  <c r="R1044" i="5"/>
  <c r="E808" i="5"/>
  <c r="G808" i="5"/>
  <c r="J808" i="5"/>
  <c r="F808" i="5"/>
  <c r="I808" i="5"/>
  <c r="H808" i="5"/>
  <c r="R808" i="5"/>
  <c r="E1126" i="5"/>
  <c r="G1126" i="5"/>
  <c r="I1126" i="5"/>
  <c r="F1126" i="5"/>
  <c r="H1126" i="5"/>
  <c r="J1126" i="5"/>
  <c r="R1126" i="5"/>
  <c r="G1224" i="5"/>
  <c r="E1224" i="5"/>
  <c r="F1224" i="5"/>
  <c r="I1224" i="5"/>
  <c r="R1224" i="5"/>
  <c r="J1224" i="5"/>
  <c r="H1224" i="5"/>
  <c r="E1212" i="5"/>
  <c r="G1212" i="5"/>
  <c r="I1212" i="5"/>
  <c r="J1212" i="5"/>
  <c r="F1212" i="5"/>
  <c r="H1212" i="5"/>
  <c r="R1212" i="5"/>
  <c r="E1607" i="5"/>
  <c r="G1607" i="5"/>
  <c r="R1607" i="5"/>
  <c r="J1607" i="5"/>
  <c r="H1607" i="5"/>
  <c r="F1607" i="5"/>
  <c r="I1607" i="5"/>
  <c r="E485" i="5"/>
  <c r="R485" i="5"/>
  <c r="J485" i="5"/>
  <c r="F485" i="5"/>
  <c r="I485" i="5"/>
  <c r="H485" i="5"/>
  <c r="G485" i="5"/>
  <c r="E559" i="5"/>
  <c r="G559" i="5"/>
  <c r="F559" i="5"/>
  <c r="J559" i="5"/>
  <c r="R559" i="5"/>
  <c r="I559" i="5"/>
  <c r="H559" i="5"/>
  <c r="E774" i="5"/>
  <c r="G774" i="5"/>
  <c r="I774" i="5"/>
  <c r="F774" i="5"/>
  <c r="R774" i="5"/>
  <c r="J774" i="5"/>
  <c r="H774" i="5"/>
  <c r="E920" i="5"/>
  <c r="G920" i="5"/>
  <c r="I920" i="5"/>
  <c r="H920" i="5"/>
  <c r="J920" i="5"/>
  <c r="R920" i="5"/>
  <c r="F920" i="5"/>
  <c r="E1015" i="5"/>
  <c r="G1015" i="5"/>
  <c r="H1015" i="5"/>
  <c r="I1015" i="5"/>
  <c r="J1015" i="5"/>
  <c r="R1015" i="5"/>
  <c r="F1015" i="5"/>
  <c r="E1179" i="5"/>
  <c r="F1179" i="5"/>
  <c r="J1179" i="5"/>
  <c r="R1179" i="5"/>
  <c r="I1179" i="5"/>
  <c r="H1179" i="5"/>
  <c r="G1179" i="5"/>
  <c r="E1431" i="5"/>
  <c r="I1431" i="5"/>
  <c r="F1431" i="5"/>
  <c r="H1431" i="5"/>
  <c r="G1431" i="5"/>
  <c r="R1431" i="5"/>
  <c r="J1431" i="5"/>
  <c r="E1284" i="5"/>
  <c r="G1284" i="5"/>
  <c r="H1284" i="5"/>
  <c r="J1284" i="5"/>
  <c r="I1284" i="5"/>
  <c r="F1284" i="5"/>
  <c r="R1284" i="5"/>
  <c r="E1199" i="5"/>
  <c r="G1199" i="5"/>
  <c r="R1199" i="5"/>
  <c r="F1199" i="5"/>
  <c r="J1199" i="5"/>
  <c r="I1199" i="5"/>
  <c r="H1199" i="5"/>
  <c r="E1584" i="5"/>
  <c r="G1584" i="5"/>
  <c r="J1584" i="5"/>
  <c r="R1584" i="5"/>
  <c r="F1584" i="5"/>
  <c r="I1584" i="5"/>
  <c r="H1584" i="5"/>
  <c r="E1272" i="5"/>
  <c r="G1272" i="5"/>
  <c r="F1272" i="5"/>
  <c r="I1272" i="5"/>
  <c r="R1272" i="5"/>
  <c r="J1272" i="5"/>
  <c r="H1272" i="5"/>
  <c r="E1487" i="5"/>
  <c r="G1487" i="5"/>
  <c r="I1487" i="5"/>
  <c r="R1487" i="5"/>
  <c r="J1487" i="5"/>
  <c r="F1487" i="5"/>
  <c r="H1487" i="5"/>
  <c r="E824" i="5"/>
  <c r="G824" i="5"/>
  <c r="H824" i="5"/>
  <c r="J824" i="5"/>
  <c r="F824" i="5"/>
  <c r="R824" i="5"/>
  <c r="I824" i="5"/>
  <c r="G736" i="5"/>
  <c r="E736" i="5"/>
  <c r="J736" i="5"/>
  <c r="H736" i="5"/>
  <c r="R736" i="5"/>
  <c r="I736" i="5"/>
  <c r="F736" i="5"/>
  <c r="E1106" i="5"/>
  <c r="G1106" i="5"/>
  <c r="F1106" i="5"/>
  <c r="I1106" i="5"/>
  <c r="R1106" i="5"/>
  <c r="H1106" i="5"/>
  <c r="J1106" i="5"/>
  <c r="E1624" i="5"/>
  <c r="G1624" i="5"/>
  <c r="F1624" i="5"/>
  <c r="I1624" i="5"/>
  <c r="R1624" i="5"/>
  <c r="J1624" i="5"/>
  <c r="H1624" i="5"/>
  <c r="E1462" i="5"/>
  <c r="G1462" i="5"/>
  <c r="I1462" i="5"/>
  <c r="R1462" i="5"/>
  <c r="H1462" i="5"/>
  <c r="F1462" i="5"/>
  <c r="J1462" i="5"/>
  <c r="E1623" i="5"/>
  <c r="G1623" i="5"/>
  <c r="F1623" i="5"/>
  <c r="R1623" i="5"/>
  <c r="J1623" i="5"/>
  <c r="I1623" i="5"/>
  <c r="H1623" i="5"/>
  <c r="E685" i="5"/>
  <c r="I685" i="5"/>
  <c r="J685" i="5"/>
  <c r="H685" i="5"/>
  <c r="F685" i="5"/>
  <c r="R685" i="5"/>
  <c r="G685" i="5"/>
  <c r="G183" i="5"/>
  <c r="E183" i="5"/>
  <c r="H183" i="5"/>
  <c r="F183" i="5"/>
  <c r="J183" i="5"/>
  <c r="I183" i="5"/>
  <c r="R183" i="5"/>
  <c r="E220" i="5"/>
  <c r="G220" i="5"/>
  <c r="J220" i="5"/>
  <c r="R220" i="5"/>
  <c r="I220" i="5"/>
  <c r="H220" i="5"/>
  <c r="F220" i="5"/>
  <c r="E412" i="5"/>
  <c r="G412" i="5"/>
  <c r="H412" i="5"/>
  <c r="F412" i="5"/>
  <c r="R412" i="5"/>
  <c r="I412" i="5"/>
  <c r="J412" i="5"/>
  <c r="E649" i="5"/>
  <c r="G649" i="5"/>
  <c r="F649" i="5"/>
  <c r="R649" i="5"/>
  <c r="I649" i="5"/>
  <c r="J649" i="5"/>
  <c r="H649" i="5"/>
  <c r="E626" i="5"/>
  <c r="G626" i="5"/>
  <c r="H626" i="5"/>
  <c r="J626" i="5"/>
  <c r="F626" i="5"/>
  <c r="I626" i="5"/>
  <c r="R626" i="5"/>
  <c r="E698" i="5"/>
  <c r="G698" i="5"/>
  <c r="F698" i="5"/>
  <c r="R698" i="5"/>
  <c r="J698" i="5"/>
  <c r="H698" i="5"/>
  <c r="I698" i="5"/>
  <c r="E1049" i="5"/>
  <c r="G1049" i="5"/>
  <c r="J1049" i="5"/>
  <c r="R1049" i="5"/>
  <c r="I1049" i="5"/>
  <c r="H1049" i="5"/>
  <c r="F1049" i="5"/>
  <c r="E1070" i="5"/>
  <c r="G1070" i="5"/>
  <c r="F1070" i="5"/>
  <c r="I1070" i="5"/>
  <c r="J1070" i="5"/>
  <c r="H1070" i="5"/>
  <c r="R1070" i="5"/>
  <c r="E842" i="5"/>
  <c r="G842" i="5"/>
  <c r="R842" i="5"/>
  <c r="I842" i="5"/>
  <c r="H842" i="5"/>
  <c r="F842" i="5"/>
  <c r="J842" i="5"/>
  <c r="E1108" i="5"/>
  <c r="G1108" i="5"/>
  <c r="J1108" i="5"/>
  <c r="I1108" i="5"/>
  <c r="H1108" i="5"/>
  <c r="R1108" i="5"/>
  <c r="F1108" i="5"/>
  <c r="E1406" i="5"/>
  <c r="R1406" i="5"/>
  <c r="H1406" i="5"/>
  <c r="F1406" i="5"/>
  <c r="G1406" i="5"/>
  <c r="J1406" i="5"/>
  <c r="I1406" i="5"/>
  <c r="E1361" i="5"/>
  <c r="G1361" i="5"/>
  <c r="R1361" i="5"/>
  <c r="I1361" i="5"/>
  <c r="H1361" i="5"/>
  <c r="F1361" i="5"/>
  <c r="J1361" i="5"/>
  <c r="E1636" i="5"/>
  <c r="G1636" i="5"/>
  <c r="J1636" i="5"/>
  <c r="I1636" i="5"/>
  <c r="F1636" i="5"/>
  <c r="R1636" i="5"/>
  <c r="H1636" i="5"/>
  <c r="E507" i="5"/>
  <c r="G507" i="5"/>
  <c r="R507" i="5"/>
  <c r="J507" i="5"/>
  <c r="F507" i="5"/>
  <c r="H507" i="5"/>
  <c r="I507" i="5"/>
  <c r="E277" i="5"/>
  <c r="E221" i="5"/>
  <c r="G221" i="5"/>
  <c r="J221" i="5"/>
  <c r="F221" i="5"/>
  <c r="R221" i="5"/>
  <c r="I221" i="5"/>
  <c r="H221" i="5"/>
  <c r="E387" i="5"/>
  <c r="G387" i="5"/>
  <c r="F387" i="5"/>
  <c r="R387" i="5"/>
  <c r="I387" i="5"/>
  <c r="H387" i="5"/>
  <c r="J387" i="5"/>
  <c r="G472" i="5"/>
  <c r="E472" i="5"/>
  <c r="I472" i="5"/>
  <c r="R472" i="5"/>
  <c r="J472" i="5"/>
  <c r="H472" i="5"/>
  <c r="F472" i="5"/>
  <c r="E536" i="5"/>
  <c r="G536" i="5"/>
  <c r="J536" i="5"/>
  <c r="I536" i="5"/>
  <c r="H536" i="5"/>
  <c r="F536" i="5"/>
  <c r="R536" i="5"/>
  <c r="E615" i="5"/>
  <c r="G615" i="5"/>
  <c r="F615" i="5"/>
  <c r="R615" i="5"/>
  <c r="I615" i="5"/>
  <c r="J615" i="5"/>
  <c r="H615" i="5"/>
  <c r="G408" i="5"/>
  <c r="E408" i="5"/>
  <c r="H408" i="5"/>
  <c r="F408" i="5"/>
  <c r="I408" i="5"/>
  <c r="J408" i="5"/>
  <c r="R408" i="5"/>
  <c r="E616" i="5"/>
  <c r="G616" i="5"/>
  <c r="H616" i="5"/>
  <c r="R616" i="5"/>
  <c r="F616" i="5"/>
  <c r="J616" i="5"/>
  <c r="I616" i="5"/>
  <c r="E604" i="5"/>
  <c r="G604" i="5"/>
  <c r="R604" i="5"/>
  <c r="H604" i="5"/>
  <c r="J604" i="5"/>
  <c r="I604" i="5"/>
  <c r="F604" i="5"/>
  <c r="E1339" i="5"/>
  <c r="R1339" i="5"/>
  <c r="F1339" i="5"/>
  <c r="H1339" i="5"/>
  <c r="I1339" i="5"/>
  <c r="J1339" i="5"/>
  <c r="G1339" i="5"/>
  <c r="E1629" i="5"/>
  <c r="H1629" i="5"/>
  <c r="F1629" i="5"/>
  <c r="J1629" i="5"/>
  <c r="I1629" i="5"/>
  <c r="R1629" i="5"/>
  <c r="G1629" i="5"/>
  <c r="E709" i="5"/>
  <c r="H709" i="5"/>
  <c r="F709" i="5"/>
  <c r="R709" i="5"/>
  <c r="I709" i="5"/>
  <c r="J709" i="5"/>
  <c r="G709" i="5"/>
  <c r="E805" i="5"/>
  <c r="R805" i="5"/>
  <c r="H805" i="5"/>
  <c r="J805" i="5"/>
  <c r="I805" i="5"/>
  <c r="F805" i="5"/>
  <c r="G805" i="5"/>
  <c r="E1363" i="5"/>
  <c r="I1363" i="5"/>
  <c r="R1363" i="5"/>
  <c r="H1363" i="5"/>
  <c r="J1363" i="5"/>
  <c r="F1363" i="5"/>
  <c r="G1363" i="5"/>
  <c r="E1427" i="5"/>
  <c r="I1427" i="5"/>
  <c r="F1427" i="5"/>
  <c r="R1427" i="5"/>
  <c r="H1427" i="5"/>
  <c r="J1427" i="5"/>
  <c r="G1427" i="5"/>
  <c r="E1309" i="5"/>
  <c r="J1309" i="5"/>
  <c r="H1309" i="5"/>
  <c r="F1309" i="5"/>
  <c r="I1309" i="5"/>
  <c r="R1309" i="5"/>
  <c r="G1309" i="5"/>
  <c r="E1061" i="5"/>
  <c r="J1061" i="5"/>
  <c r="I1061" i="5"/>
  <c r="R1061" i="5"/>
  <c r="H1061" i="5"/>
  <c r="F1061" i="5"/>
  <c r="G1061" i="5"/>
  <c r="E1261" i="5"/>
  <c r="H1261" i="5"/>
  <c r="J1261" i="5"/>
  <c r="I1261" i="5"/>
  <c r="R1261" i="5"/>
  <c r="F1261" i="5"/>
  <c r="G1261" i="5"/>
  <c r="E1315" i="5"/>
  <c r="H1315" i="5"/>
  <c r="J1315" i="5"/>
  <c r="I1315" i="5"/>
  <c r="F1315" i="5"/>
  <c r="R1315" i="5"/>
  <c r="G1315" i="5"/>
  <c r="E1357" i="5"/>
  <c r="J1357" i="5"/>
  <c r="R1357" i="5"/>
  <c r="H1357" i="5"/>
  <c r="F1357" i="5"/>
  <c r="I1357" i="5"/>
  <c r="G1357" i="5"/>
  <c r="E1523" i="5"/>
  <c r="I1523" i="5"/>
  <c r="J1523" i="5"/>
  <c r="R1523" i="5"/>
  <c r="F1523" i="5"/>
  <c r="H1523" i="5"/>
  <c r="G1523" i="5"/>
  <c r="E1589" i="5"/>
  <c r="F1589" i="5"/>
  <c r="R1589" i="5"/>
  <c r="H1589" i="5"/>
  <c r="J1589" i="5"/>
  <c r="I1589" i="5"/>
  <c r="G1589" i="5"/>
  <c r="E1341" i="5"/>
  <c r="H1341" i="5"/>
  <c r="F1341" i="5"/>
  <c r="I1341" i="5"/>
  <c r="R1341" i="5"/>
  <c r="J1341" i="5"/>
  <c r="G1341" i="5"/>
  <c r="E1474" i="5"/>
  <c r="I1474" i="5"/>
  <c r="H1474" i="5"/>
  <c r="J1474" i="5"/>
  <c r="R1474" i="5"/>
  <c r="F1474" i="5"/>
  <c r="G1474" i="5"/>
  <c r="E1370" i="5"/>
  <c r="H1370" i="5"/>
  <c r="I1370" i="5"/>
  <c r="F1370" i="5"/>
  <c r="R1370" i="5"/>
  <c r="J1370" i="5"/>
  <c r="G1370" i="5"/>
  <c r="E1821" i="5"/>
  <c r="J1821" i="5"/>
  <c r="I1821" i="5"/>
  <c r="H1821" i="5"/>
  <c r="F1821" i="5"/>
  <c r="R1821" i="5"/>
  <c r="G1821" i="5"/>
  <c r="E1757" i="5"/>
  <c r="H1757" i="5"/>
  <c r="J1757" i="5"/>
  <c r="R1757" i="5"/>
  <c r="I1757" i="5"/>
  <c r="F1757" i="5"/>
  <c r="G1757" i="5"/>
  <c r="E1227" i="5"/>
  <c r="H1227" i="5"/>
  <c r="I1227" i="5"/>
  <c r="R1227" i="5"/>
  <c r="J1227" i="5"/>
  <c r="F1227" i="5"/>
  <c r="G1227" i="5"/>
  <c r="E138" i="5"/>
  <c r="I138" i="5"/>
  <c r="F138" i="5"/>
  <c r="H138" i="5"/>
  <c r="G138" i="5"/>
  <c r="J138" i="5"/>
  <c r="R138" i="5"/>
  <c r="E117" i="5"/>
  <c r="G117" i="5"/>
  <c r="H117" i="5"/>
  <c r="R117" i="5"/>
  <c r="J117" i="5"/>
  <c r="I117" i="5"/>
  <c r="F117" i="5"/>
  <c r="E514" i="5"/>
  <c r="G514" i="5"/>
  <c r="R514" i="5"/>
  <c r="I514" i="5"/>
  <c r="H514" i="5"/>
  <c r="F514" i="5"/>
  <c r="J514" i="5"/>
  <c r="E484" i="5"/>
  <c r="G484" i="5"/>
  <c r="I484" i="5"/>
  <c r="J484" i="5"/>
  <c r="R484" i="5"/>
  <c r="H484" i="5"/>
  <c r="F484" i="5"/>
  <c r="E818" i="5"/>
  <c r="G818" i="5"/>
  <c r="I818" i="5"/>
  <c r="R818" i="5"/>
  <c r="J818" i="5"/>
  <c r="H818" i="5"/>
  <c r="F818" i="5"/>
  <c r="E961" i="5"/>
  <c r="G961" i="5"/>
  <c r="H961" i="5"/>
  <c r="F961" i="5"/>
  <c r="R961" i="5"/>
  <c r="I961" i="5"/>
  <c r="J961" i="5"/>
  <c r="E998" i="5"/>
  <c r="G998" i="5"/>
  <c r="I998" i="5"/>
  <c r="F998" i="5"/>
  <c r="J998" i="5"/>
  <c r="R998" i="5"/>
  <c r="H998" i="5"/>
  <c r="E830" i="5"/>
  <c r="G830" i="5"/>
  <c r="I830" i="5"/>
  <c r="H830" i="5"/>
  <c r="J830" i="5"/>
  <c r="F830" i="5"/>
  <c r="R830" i="5"/>
  <c r="E755" i="5"/>
  <c r="G755" i="5"/>
  <c r="J755" i="5"/>
  <c r="R755" i="5"/>
  <c r="H755" i="5"/>
  <c r="I755" i="5"/>
  <c r="F755" i="5"/>
  <c r="E405" i="5"/>
  <c r="G405" i="5"/>
  <c r="J405" i="5"/>
  <c r="R405" i="5"/>
  <c r="F405" i="5"/>
  <c r="H405" i="5"/>
  <c r="I405" i="5"/>
  <c r="E564" i="5"/>
  <c r="G564" i="5"/>
  <c r="R564" i="5"/>
  <c r="H564" i="5"/>
  <c r="J564" i="5"/>
  <c r="I564" i="5"/>
  <c r="F564" i="5"/>
  <c r="E173" i="5"/>
  <c r="G173" i="5"/>
  <c r="R173" i="5"/>
  <c r="H173" i="5"/>
  <c r="F173" i="5"/>
  <c r="J173" i="5"/>
  <c r="I173" i="5"/>
  <c r="E465" i="5"/>
  <c r="G465" i="5"/>
  <c r="H465" i="5"/>
  <c r="R465" i="5"/>
  <c r="I465" i="5"/>
  <c r="J465" i="5"/>
  <c r="F465" i="5"/>
  <c r="G988" i="5"/>
  <c r="E988" i="5"/>
  <c r="F988" i="5"/>
  <c r="H988" i="5"/>
  <c r="R988" i="5"/>
  <c r="J988" i="5"/>
  <c r="I988" i="5"/>
  <c r="E719" i="5"/>
  <c r="G719" i="5"/>
  <c r="I719" i="5"/>
  <c r="H719" i="5"/>
  <c r="J719" i="5"/>
  <c r="R719" i="5"/>
  <c r="F719" i="5"/>
  <c r="E902" i="5"/>
  <c r="G902" i="5"/>
  <c r="I902" i="5"/>
  <c r="H902" i="5"/>
  <c r="F902" i="5"/>
  <c r="R902" i="5"/>
  <c r="J902" i="5"/>
  <c r="E1105" i="5"/>
  <c r="G1105" i="5"/>
  <c r="F1105" i="5"/>
  <c r="J1105" i="5"/>
  <c r="R1105" i="5"/>
  <c r="H1105" i="5"/>
  <c r="I1105" i="5"/>
  <c r="E1166" i="5"/>
  <c r="G1166" i="5"/>
  <c r="R1166" i="5"/>
  <c r="I1166" i="5"/>
  <c r="H1166" i="5"/>
  <c r="F1166" i="5"/>
  <c r="J1166" i="5"/>
  <c r="E1231" i="5"/>
  <c r="G1231" i="5"/>
  <c r="F1231" i="5"/>
  <c r="R1231" i="5"/>
  <c r="J1231" i="5"/>
  <c r="I1231" i="5"/>
  <c r="H1231" i="5"/>
  <c r="E1207" i="5"/>
  <c r="G1207" i="5"/>
  <c r="R1207" i="5"/>
  <c r="F1207" i="5"/>
  <c r="J1207" i="5"/>
  <c r="I1207" i="5"/>
  <c r="H1207" i="5"/>
  <c r="E1472" i="5"/>
  <c r="G1472" i="5"/>
  <c r="I1472" i="5"/>
  <c r="J1472" i="5"/>
  <c r="H1472" i="5"/>
  <c r="F1472" i="5"/>
  <c r="R1472" i="5"/>
  <c r="E1425" i="5"/>
  <c r="G1425" i="5"/>
  <c r="J1425" i="5"/>
  <c r="F1425" i="5"/>
  <c r="H1425" i="5"/>
  <c r="R1425" i="5"/>
  <c r="I1425" i="5"/>
  <c r="E450" i="5"/>
  <c r="G450" i="5"/>
  <c r="F450" i="5"/>
  <c r="I450" i="5"/>
  <c r="R450" i="5"/>
  <c r="H450" i="5"/>
  <c r="J450" i="5"/>
  <c r="E516" i="5"/>
  <c r="G516" i="5"/>
  <c r="I516" i="5"/>
  <c r="R516" i="5"/>
  <c r="J516" i="5"/>
  <c r="F516" i="5"/>
  <c r="H516" i="5"/>
  <c r="E585" i="5"/>
  <c r="G585" i="5"/>
  <c r="F585" i="5"/>
  <c r="J585" i="5"/>
  <c r="R585" i="5"/>
  <c r="H585" i="5"/>
  <c r="I585" i="5"/>
  <c r="E852" i="5"/>
  <c r="G852" i="5"/>
  <c r="R852" i="5"/>
  <c r="I852" i="5"/>
  <c r="H852" i="5"/>
  <c r="J852" i="5"/>
  <c r="F852" i="5"/>
  <c r="E934" i="5"/>
  <c r="G934" i="5"/>
  <c r="F934" i="5"/>
  <c r="I934" i="5"/>
  <c r="R934" i="5"/>
  <c r="H934" i="5"/>
  <c r="J934" i="5"/>
  <c r="E747" i="5"/>
  <c r="G747" i="5"/>
  <c r="F747" i="5"/>
  <c r="J747" i="5"/>
  <c r="R747" i="5"/>
  <c r="H747" i="5"/>
  <c r="I747" i="5"/>
  <c r="E1216" i="5"/>
  <c r="G1216" i="5"/>
  <c r="H1216" i="5"/>
  <c r="I1216" i="5"/>
  <c r="R1216" i="5"/>
  <c r="J1216" i="5"/>
  <c r="F1216" i="5"/>
  <c r="G1233" i="5"/>
  <c r="E1233" i="5"/>
  <c r="I1233" i="5"/>
  <c r="R1233" i="5"/>
  <c r="J1233" i="5"/>
  <c r="H1233" i="5"/>
  <c r="F1233" i="5"/>
  <c r="E1684" i="5"/>
  <c r="G1684" i="5"/>
  <c r="F1684" i="5"/>
  <c r="R1684" i="5"/>
  <c r="J1684" i="5"/>
  <c r="I1684" i="5"/>
  <c r="H1684" i="5"/>
  <c r="E1392" i="5"/>
  <c r="G1392" i="5"/>
  <c r="H1392" i="5"/>
  <c r="I1392" i="5"/>
  <c r="J1392" i="5"/>
  <c r="F1392" i="5"/>
  <c r="R1392" i="5"/>
  <c r="E879" i="5"/>
  <c r="G879" i="5"/>
  <c r="H879" i="5"/>
  <c r="F879" i="5"/>
  <c r="J879" i="5"/>
  <c r="I879" i="5"/>
  <c r="R879" i="5"/>
  <c r="E1078" i="5"/>
  <c r="G1078" i="5"/>
  <c r="H1078" i="5"/>
  <c r="F1078" i="5"/>
  <c r="J1078" i="5"/>
  <c r="I1078" i="5"/>
  <c r="R1078" i="5"/>
  <c r="G1142" i="5"/>
  <c r="J1142" i="5"/>
  <c r="F1142" i="5"/>
  <c r="E1142" i="5"/>
  <c r="H1142" i="5"/>
  <c r="I1142" i="5"/>
  <c r="R1142" i="5"/>
  <c r="E724" i="5"/>
  <c r="J724" i="5"/>
  <c r="G724" i="5"/>
  <c r="F724" i="5"/>
  <c r="I724" i="5"/>
  <c r="H724" i="5"/>
  <c r="R724" i="5"/>
  <c r="E1059" i="5"/>
  <c r="G1059" i="5"/>
  <c r="H1059" i="5"/>
  <c r="I1059" i="5"/>
  <c r="R1059" i="5"/>
  <c r="F1059" i="5"/>
  <c r="J1059" i="5"/>
  <c r="E1127" i="5"/>
  <c r="G1127" i="5"/>
  <c r="R1127" i="5"/>
  <c r="I1127" i="5"/>
  <c r="H1127" i="5"/>
  <c r="F1127" i="5"/>
  <c r="J1127" i="5"/>
  <c r="E1362" i="5"/>
  <c r="F1362" i="5"/>
  <c r="R1362" i="5"/>
  <c r="J1362" i="5"/>
  <c r="H1362" i="5"/>
  <c r="I1362" i="5"/>
  <c r="G1362" i="5"/>
  <c r="E512" i="5"/>
  <c r="G512" i="5"/>
  <c r="H512" i="5"/>
  <c r="R512" i="5"/>
  <c r="J512" i="5"/>
  <c r="I512" i="5"/>
  <c r="F512" i="5"/>
  <c r="E469" i="5"/>
  <c r="G469" i="5"/>
  <c r="I469" i="5"/>
  <c r="R469" i="5"/>
  <c r="J469" i="5"/>
  <c r="F469" i="5"/>
  <c r="H469" i="5"/>
  <c r="E637" i="5"/>
  <c r="F637" i="5"/>
  <c r="I637" i="5"/>
  <c r="R637" i="5"/>
  <c r="H637" i="5"/>
  <c r="J637" i="5"/>
  <c r="G637" i="5"/>
  <c r="E845" i="5"/>
  <c r="R845" i="5"/>
  <c r="J845" i="5"/>
  <c r="H845" i="5"/>
  <c r="F845" i="5"/>
  <c r="I845" i="5"/>
  <c r="G845" i="5"/>
  <c r="E925" i="5"/>
  <c r="R925" i="5"/>
  <c r="J925" i="5"/>
  <c r="H925" i="5"/>
  <c r="F925" i="5"/>
  <c r="I925" i="5"/>
  <c r="G925" i="5"/>
  <c r="E989" i="5"/>
  <c r="F989" i="5"/>
  <c r="R989" i="5"/>
  <c r="I989" i="5"/>
  <c r="H989" i="5"/>
  <c r="J989" i="5"/>
  <c r="G989" i="5"/>
  <c r="E285" i="5"/>
  <c r="R285" i="5"/>
  <c r="I285" i="5"/>
  <c r="H285" i="5"/>
  <c r="J285" i="5"/>
  <c r="G285" i="5"/>
  <c r="F285" i="5"/>
  <c r="E930" i="5"/>
  <c r="G930" i="5"/>
  <c r="R930" i="5"/>
  <c r="I930" i="5"/>
  <c r="H930" i="5"/>
  <c r="F930" i="5"/>
  <c r="J930" i="5"/>
  <c r="E1069" i="5"/>
  <c r="J1069" i="5"/>
  <c r="I1069" i="5"/>
  <c r="R1069" i="5"/>
  <c r="H1069" i="5"/>
  <c r="F1069" i="5"/>
  <c r="G1069" i="5"/>
  <c r="E1133" i="5"/>
  <c r="H1133" i="5"/>
  <c r="I1133" i="5"/>
  <c r="F1133" i="5"/>
  <c r="R1133" i="5"/>
  <c r="J1133" i="5"/>
  <c r="G1133" i="5"/>
  <c r="E1197" i="5"/>
  <c r="H1197" i="5"/>
  <c r="F1197" i="5"/>
  <c r="R1197" i="5"/>
  <c r="J1197" i="5"/>
  <c r="I1197" i="5"/>
  <c r="G1197" i="5"/>
  <c r="E1162" i="5"/>
  <c r="G1162" i="5"/>
  <c r="F1162" i="5"/>
  <c r="H1162" i="5"/>
  <c r="I1162" i="5"/>
  <c r="J1162" i="5"/>
  <c r="R1162" i="5"/>
  <c r="E1147" i="5"/>
  <c r="F1147" i="5"/>
  <c r="J1147" i="5"/>
  <c r="R1147" i="5"/>
  <c r="I1147" i="5"/>
  <c r="H1147" i="5"/>
  <c r="G1147" i="5"/>
  <c r="E1330" i="5"/>
  <c r="R1330" i="5"/>
  <c r="J1330" i="5"/>
  <c r="H1330" i="5"/>
  <c r="I1330" i="5"/>
  <c r="F1330" i="5"/>
  <c r="G1330" i="5"/>
  <c r="E1301" i="5"/>
  <c r="I1301" i="5"/>
  <c r="J1301" i="5"/>
  <c r="H1301" i="5"/>
  <c r="F1301" i="5"/>
  <c r="R1301" i="5"/>
  <c r="G1301" i="5"/>
  <c r="E1314" i="5"/>
  <c r="H1314" i="5"/>
  <c r="J1314" i="5"/>
  <c r="I1314" i="5"/>
  <c r="F1314" i="5"/>
  <c r="R1314" i="5"/>
  <c r="G1314" i="5"/>
  <c r="E1267" i="5"/>
  <c r="F1267" i="5"/>
  <c r="J1267" i="5"/>
  <c r="I1267" i="5"/>
  <c r="R1267" i="5"/>
  <c r="H1267" i="5"/>
  <c r="G1267" i="5"/>
  <c r="E1451" i="5"/>
  <c r="I1451" i="5"/>
  <c r="F1451" i="5"/>
  <c r="H1451" i="5"/>
  <c r="R1451" i="5"/>
  <c r="J1451" i="5"/>
  <c r="G1451" i="5"/>
  <c r="E1365" i="5"/>
  <c r="I1365" i="5"/>
  <c r="H1365" i="5"/>
  <c r="F1365" i="5"/>
  <c r="R1365" i="5"/>
  <c r="J1365" i="5"/>
  <c r="G1365" i="5"/>
  <c r="E1378" i="5"/>
  <c r="I1378" i="5"/>
  <c r="R1378" i="5"/>
  <c r="J1378" i="5"/>
  <c r="H1378" i="5"/>
  <c r="F1378" i="5"/>
  <c r="G1378" i="5"/>
  <c r="E1507" i="5"/>
  <c r="F1507" i="5"/>
  <c r="I1507" i="5"/>
  <c r="H1507" i="5"/>
  <c r="R1507" i="5"/>
  <c r="J1507" i="5"/>
  <c r="G1507" i="5"/>
  <c r="E1579" i="5"/>
  <c r="I1579" i="5"/>
  <c r="R1579" i="5"/>
  <c r="J1579" i="5"/>
  <c r="F1579" i="5"/>
  <c r="H1579" i="5"/>
  <c r="G1579" i="5"/>
  <c r="E85" i="5"/>
  <c r="G85" i="5"/>
  <c r="R85" i="5"/>
  <c r="F85" i="5"/>
  <c r="I85" i="5"/>
  <c r="J85" i="5"/>
  <c r="H85" i="5"/>
  <c r="E242" i="5"/>
  <c r="G242" i="5"/>
  <c r="H242" i="5"/>
  <c r="J242" i="5"/>
  <c r="I242" i="5"/>
  <c r="F242" i="5"/>
  <c r="R242" i="5"/>
  <c r="E396" i="5"/>
  <c r="G396" i="5"/>
  <c r="I396" i="5"/>
  <c r="F396" i="5"/>
  <c r="R396" i="5"/>
  <c r="H396" i="5"/>
  <c r="J396" i="5"/>
  <c r="E901" i="5"/>
  <c r="H901" i="5"/>
  <c r="F901" i="5"/>
  <c r="R901" i="5"/>
  <c r="J901" i="5"/>
  <c r="I901" i="5"/>
  <c r="G901" i="5"/>
  <c r="E965" i="5"/>
  <c r="I965" i="5"/>
  <c r="R965" i="5"/>
  <c r="H965" i="5"/>
  <c r="F965" i="5"/>
  <c r="J965" i="5"/>
  <c r="G965" i="5"/>
  <c r="E1109" i="5"/>
  <c r="J1109" i="5"/>
  <c r="I1109" i="5"/>
  <c r="F1109" i="5"/>
  <c r="R1109" i="5"/>
  <c r="H1109" i="5"/>
  <c r="G1109" i="5"/>
  <c r="E1173" i="5"/>
  <c r="H1173" i="5"/>
  <c r="I1173" i="5"/>
  <c r="J1173" i="5"/>
  <c r="R1173" i="5"/>
  <c r="F1173" i="5"/>
  <c r="G1173" i="5"/>
  <c r="E1138" i="5"/>
  <c r="G1138" i="5"/>
  <c r="R1138" i="5"/>
  <c r="J1138" i="5"/>
  <c r="H1138" i="5"/>
  <c r="F1138" i="5"/>
  <c r="I1138" i="5"/>
  <c r="E1053" i="5"/>
  <c r="R1053" i="5"/>
  <c r="F1053" i="5"/>
  <c r="J1053" i="5"/>
  <c r="I1053" i="5"/>
  <c r="H1053" i="5"/>
  <c r="G1053" i="5"/>
  <c r="E1123" i="5"/>
  <c r="J1123" i="5"/>
  <c r="H1123" i="5"/>
  <c r="R1123" i="5"/>
  <c r="F1123" i="5"/>
  <c r="I1123" i="5"/>
  <c r="G1123" i="5"/>
  <c r="E1187" i="5"/>
  <c r="I1187" i="5"/>
  <c r="J1187" i="5"/>
  <c r="H1187" i="5"/>
  <c r="F1187" i="5"/>
  <c r="R1187" i="5"/>
  <c r="G1187" i="5"/>
  <c r="E861" i="5"/>
  <c r="I861" i="5"/>
  <c r="H861" i="5"/>
  <c r="R861" i="5"/>
  <c r="F861" i="5"/>
  <c r="J861" i="5"/>
  <c r="G861" i="5"/>
  <c r="E1250" i="5"/>
  <c r="I1250" i="5"/>
  <c r="H1250" i="5"/>
  <c r="F1250" i="5"/>
  <c r="R1250" i="5"/>
  <c r="J1250" i="5"/>
  <c r="G1250" i="5"/>
  <c r="E1234" i="5"/>
  <c r="H1234" i="5"/>
  <c r="F1234" i="5"/>
  <c r="I1234" i="5"/>
  <c r="R1234" i="5"/>
  <c r="J1234" i="5"/>
  <c r="G1234" i="5"/>
  <c r="E1555" i="5"/>
  <c r="J1555" i="5"/>
  <c r="I1555" i="5"/>
  <c r="R1555" i="5"/>
  <c r="F1555" i="5"/>
  <c r="H1555" i="5"/>
  <c r="G1555" i="5"/>
  <c r="E1619" i="5"/>
  <c r="I1619" i="5"/>
  <c r="R1619" i="5"/>
  <c r="F1619" i="5"/>
  <c r="H1619" i="5"/>
  <c r="J1619" i="5"/>
  <c r="G1619" i="5"/>
  <c r="E932" i="5"/>
  <c r="G932" i="5"/>
  <c r="H932" i="5"/>
  <c r="I932" i="5"/>
  <c r="J932" i="5"/>
  <c r="F932" i="5"/>
  <c r="R932" i="5"/>
  <c r="E996" i="5"/>
  <c r="H996" i="5"/>
  <c r="G996" i="5"/>
  <c r="J996" i="5"/>
  <c r="R996" i="5"/>
  <c r="F996" i="5"/>
  <c r="I996" i="5"/>
  <c r="E670" i="5"/>
  <c r="G670" i="5"/>
  <c r="R670" i="5"/>
  <c r="I670" i="5"/>
  <c r="J670" i="5"/>
  <c r="H670" i="5"/>
  <c r="F670" i="5"/>
  <c r="E800" i="5"/>
  <c r="G800" i="5"/>
  <c r="I800" i="5"/>
  <c r="H800" i="5"/>
  <c r="J800" i="5"/>
  <c r="R800" i="5"/>
  <c r="F800" i="5"/>
  <c r="E680" i="5"/>
  <c r="G680" i="5"/>
  <c r="I680" i="5"/>
  <c r="J680" i="5"/>
  <c r="F680" i="5"/>
  <c r="H680" i="5"/>
  <c r="R680" i="5"/>
  <c r="E807" i="5"/>
  <c r="G807" i="5"/>
  <c r="H807" i="5"/>
  <c r="J807" i="5"/>
  <c r="F807" i="5"/>
  <c r="I807" i="5"/>
  <c r="R807" i="5"/>
  <c r="E905" i="5"/>
  <c r="G905" i="5"/>
  <c r="F905" i="5"/>
  <c r="I905" i="5"/>
  <c r="H905" i="5"/>
  <c r="R905" i="5"/>
  <c r="J905" i="5"/>
  <c r="E969" i="5"/>
  <c r="G969" i="5"/>
  <c r="I969" i="5"/>
  <c r="F969" i="5"/>
  <c r="H969" i="5"/>
  <c r="R969" i="5"/>
  <c r="J969" i="5"/>
  <c r="E714" i="5"/>
  <c r="G714" i="5"/>
  <c r="R714" i="5"/>
  <c r="H714" i="5"/>
  <c r="J714" i="5"/>
  <c r="F714" i="5"/>
  <c r="I714" i="5"/>
  <c r="E840" i="5"/>
  <c r="G840" i="5"/>
  <c r="H840" i="5"/>
  <c r="R840" i="5"/>
  <c r="I840" i="5"/>
  <c r="F840" i="5"/>
  <c r="J840" i="5"/>
  <c r="E815" i="5"/>
  <c r="G815" i="5"/>
  <c r="J815" i="5"/>
  <c r="H815" i="5"/>
  <c r="F815" i="5"/>
  <c r="R815" i="5"/>
  <c r="I815" i="5"/>
  <c r="E910" i="5"/>
  <c r="G910" i="5"/>
  <c r="J910" i="5"/>
  <c r="I910" i="5"/>
  <c r="R910" i="5"/>
  <c r="F910" i="5"/>
  <c r="H910" i="5"/>
  <c r="E974" i="5"/>
  <c r="G974" i="5"/>
  <c r="H974" i="5"/>
  <c r="R974" i="5"/>
  <c r="F974" i="5"/>
  <c r="J974" i="5"/>
  <c r="I974" i="5"/>
  <c r="E1038" i="5"/>
  <c r="G1038" i="5"/>
  <c r="F1038" i="5"/>
  <c r="I1038" i="5"/>
  <c r="R1038" i="5"/>
  <c r="H1038" i="5"/>
  <c r="J1038" i="5"/>
  <c r="E1062" i="5"/>
  <c r="G1062" i="5"/>
  <c r="R1062" i="5"/>
  <c r="J1062" i="5"/>
  <c r="H1062" i="5"/>
  <c r="F1062" i="5"/>
  <c r="I1062" i="5"/>
  <c r="E999" i="5"/>
  <c r="G999" i="5"/>
  <c r="F999" i="5"/>
  <c r="R999" i="5"/>
  <c r="H999" i="5"/>
  <c r="J999" i="5"/>
  <c r="I999" i="5"/>
  <c r="E1113" i="5"/>
  <c r="G1113" i="5"/>
  <c r="I1113" i="5"/>
  <c r="R1113" i="5"/>
  <c r="F1113" i="5"/>
  <c r="H1113" i="5"/>
  <c r="J1113" i="5"/>
  <c r="E1177" i="5"/>
  <c r="G1177" i="5"/>
  <c r="H1177" i="5"/>
  <c r="J1177" i="5"/>
  <c r="F1177" i="5"/>
  <c r="R1177" i="5"/>
  <c r="I1177" i="5"/>
  <c r="E803" i="5"/>
  <c r="G803" i="5"/>
  <c r="J803" i="5"/>
  <c r="H803" i="5"/>
  <c r="I803" i="5"/>
  <c r="F803" i="5"/>
  <c r="R803" i="5"/>
  <c r="E1194" i="5"/>
  <c r="I1194" i="5"/>
  <c r="F1194" i="5"/>
  <c r="R1194" i="5"/>
  <c r="J1194" i="5"/>
  <c r="H1194" i="5"/>
  <c r="G1194" i="5"/>
  <c r="E1322" i="5"/>
  <c r="I1322" i="5"/>
  <c r="J1322" i="5"/>
  <c r="H1322" i="5"/>
  <c r="R1322" i="5"/>
  <c r="F1322" i="5"/>
  <c r="G1322" i="5"/>
  <c r="E1379" i="5"/>
  <c r="F1379" i="5"/>
  <c r="R1379" i="5"/>
  <c r="H1379" i="5"/>
  <c r="J1379" i="5"/>
  <c r="I1379" i="5"/>
  <c r="G1379" i="5"/>
  <c r="E1443" i="5"/>
  <c r="R1443" i="5"/>
  <c r="F1443" i="5"/>
  <c r="I1443" i="5"/>
  <c r="J1443" i="5"/>
  <c r="H1443" i="5"/>
  <c r="G1443" i="5"/>
  <c r="E1211" i="5"/>
  <c r="J1211" i="5"/>
  <c r="R1211" i="5"/>
  <c r="I1211" i="5"/>
  <c r="H1211" i="5"/>
  <c r="F1211" i="5"/>
  <c r="G1211" i="5"/>
  <c r="E1293" i="5"/>
  <c r="J1293" i="5"/>
  <c r="H1293" i="5"/>
  <c r="I1293" i="5"/>
  <c r="F1293" i="5"/>
  <c r="R1293" i="5"/>
  <c r="G1293" i="5"/>
  <c r="E1389" i="5"/>
  <c r="R1389" i="5"/>
  <c r="J1389" i="5"/>
  <c r="F1389" i="5"/>
  <c r="I1389" i="5"/>
  <c r="H1389" i="5"/>
  <c r="G1389" i="5"/>
  <c r="E1541" i="5"/>
  <c r="F1541" i="5"/>
  <c r="H1541" i="5"/>
  <c r="R1541" i="5"/>
  <c r="J1541" i="5"/>
  <c r="I1541" i="5"/>
  <c r="G1541" i="5"/>
  <c r="E1605" i="5"/>
  <c r="H1605" i="5"/>
  <c r="J1605" i="5"/>
  <c r="F1605" i="5"/>
  <c r="I1605" i="5"/>
  <c r="R1605" i="5"/>
  <c r="G1605" i="5"/>
  <c r="E1466" i="5"/>
  <c r="I1466" i="5"/>
  <c r="J1466" i="5"/>
  <c r="H1466" i="5"/>
  <c r="R1466" i="5"/>
  <c r="F1466" i="5"/>
  <c r="G1466" i="5"/>
  <c r="E1506" i="5"/>
  <c r="F1506" i="5"/>
  <c r="H1506" i="5"/>
  <c r="J1506" i="5"/>
  <c r="R1506" i="5"/>
  <c r="I1506" i="5"/>
  <c r="G1506" i="5"/>
  <c r="E1402" i="5"/>
  <c r="H1402" i="5"/>
  <c r="I1402" i="5"/>
  <c r="R1402" i="5"/>
  <c r="J1402" i="5"/>
  <c r="F1402" i="5"/>
  <c r="G1402" i="5"/>
  <c r="E1805" i="5"/>
  <c r="F1805" i="5"/>
  <c r="R1805" i="5"/>
  <c r="I1805" i="5"/>
  <c r="J1805" i="5"/>
  <c r="H1805" i="5"/>
  <c r="G1805" i="5"/>
  <c r="E1741" i="5"/>
  <c r="R1741" i="5"/>
  <c r="I1741" i="5"/>
  <c r="H1741" i="5"/>
  <c r="F1741" i="5"/>
  <c r="J1741" i="5"/>
  <c r="G1741" i="5"/>
  <c r="E1371" i="5"/>
  <c r="I1371" i="5"/>
  <c r="H1371" i="5"/>
  <c r="R1371" i="5"/>
  <c r="F1371" i="5"/>
  <c r="J1371" i="5"/>
  <c r="G1371" i="5"/>
  <c r="E1373" i="5"/>
  <c r="R1373" i="5"/>
  <c r="J1373" i="5"/>
  <c r="I1373" i="5"/>
  <c r="H1373" i="5"/>
  <c r="F1373" i="5"/>
  <c r="G1373" i="5"/>
  <c r="E1453" i="5"/>
  <c r="F1453" i="5"/>
  <c r="I1453" i="5"/>
  <c r="R1453" i="5"/>
  <c r="J1453" i="5"/>
  <c r="H1453" i="5"/>
  <c r="G1453" i="5"/>
  <c r="E929" i="5"/>
  <c r="G929" i="5"/>
  <c r="H929" i="5"/>
  <c r="I929" i="5"/>
  <c r="F929" i="5"/>
  <c r="J929" i="5"/>
  <c r="R929" i="5"/>
  <c r="E798" i="5"/>
  <c r="G798" i="5"/>
  <c r="I798" i="5"/>
  <c r="R798" i="5"/>
  <c r="J798" i="5"/>
  <c r="H798" i="5"/>
  <c r="F798" i="5"/>
  <c r="E1119" i="5"/>
  <c r="G1119" i="5"/>
  <c r="H1119" i="5"/>
  <c r="R1119" i="5"/>
  <c r="J1119" i="5"/>
  <c r="F1119" i="5"/>
  <c r="I1119" i="5"/>
  <c r="E1521" i="5"/>
  <c r="G1521" i="5"/>
  <c r="F1521" i="5"/>
  <c r="J1521" i="5"/>
  <c r="R1521" i="5"/>
  <c r="I1521" i="5"/>
  <c r="H1521" i="5"/>
  <c r="E1583" i="5"/>
  <c r="G1583" i="5"/>
  <c r="F1583" i="5"/>
  <c r="R1583" i="5"/>
  <c r="J1583" i="5"/>
  <c r="H1583" i="5"/>
  <c r="I1583" i="5"/>
  <c r="E631" i="5"/>
  <c r="G631" i="5"/>
  <c r="H631" i="5"/>
  <c r="J631" i="5"/>
  <c r="R631" i="5"/>
  <c r="F631" i="5"/>
  <c r="I631" i="5"/>
  <c r="R574" i="5"/>
  <c r="J574" i="5"/>
  <c r="H574" i="5"/>
  <c r="F574" i="5"/>
  <c r="G574" i="5"/>
  <c r="I574" i="5"/>
  <c r="E574" i="5"/>
  <c r="E678" i="5"/>
  <c r="G678" i="5"/>
  <c r="J678" i="5"/>
  <c r="R678" i="5"/>
  <c r="I678" i="5"/>
  <c r="H678" i="5"/>
  <c r="F678" i="5"/>
  <c r="E646" i="5"/>
  <c r="G646" i="5"/>
  <c r="R646" i="5"/>
  <c r="J646" i="5"/>
  <c r="I646" i="5"/>
  <c r="H646" i="5"/>
  <c r="F646" i="5"/>
  <c r="G884" i="5"/>
  <c r="E884" i="5"/>
  <c r="I884" i="5"/>
  <c r="H884" i="5"/>
  <c r="R884" i="5"/>
  <c r="F884" i="5"/>
  <c r="J884" i="5"/>
  <c r="E948" i="5"/>
  <c r="G948" i="5"/>
  <c r="R948" i="5"/>
  <c r="I948" i="5"/>
  <c r="F948" i="5"/>
  <c r="J948" i="5"/>
  <c r="H948" i="5"/>
  <c r="E1012" i="5"/>
  <c r="G1012" i="5"/>
  <c r="J1012" i="5"/>
  <c r="I1012" i="5"/>
  <c r="F1012" i="5"/>
  <c r="R1012" i="5"/>
  <c r="H1012" i="5"/>
  <c r="E703" i="5"/>
  <c r="G703" i="5"/>
  <c r="I703" i="5"/>
  <c r="H703" i="5"/>
  <c r="F703" i="5"/>
  <c r="R703" i="5"/>
  <c r="J703" i="5"/>
  <c r="E832" i="5"/>
  <c r="G832" i="5"/>
  <c r="I832" i="5"/>
  <c r="J832" i="5"/>
  <c r="H832" i="5"/>
  <c r="F832" i="5"/>
  <c r="R832" i="5"/>
  <c r="G712" i="5"/>
  <c r="E712" i="5"/>
  <c r="H712" i="5"/>
  <c r="F712" i="5"/>
  <c r="I712" i="5"/>
  <c r="R712" i="5"/>
  <c r="J712" i="5"/>
  <c r="E839" i="5"/>
  <c r="G839" i="5"/>
  <c r="H839" i="5"/>
  <c r="R839" i="5"/>
  <c r="I839" i="5"/>
  <c r="J839" i="5"/>
  <c r="F839" i="5"/>
  <c r="G921" i="5"/>
  <c r="E921" i="5"/>
  <c r="I921" i="5"/>
  <c r="H921" i="5"/>
  <c r="R921" i="5"/>
  <c r="J921" i="5"/>
  <c r="F921" i="5"/>
  <c r="E985" i="5"/>
  <c r="G985" i="5"/>
  <c r="R985" i="5"/>
  <c r="H985" i="5"/>
  <c r="J985" i="5"/>
  <c r="F985" i="5"/>
  <c r="I985" i="5"/>
  <c r="E746" i="5"/>
  <c r="I746" i="5"/>
  <c r="H746" i="5"/>
  <c r="F746" i="5"/>
  <c r="G746" i="5"/>
  <c r="J746" i="5"/>
  <c r="R746" i="5"/>
  <c r="G872" i="5"/>
  <c r="E872" i="5"/>
  <c r="R872" i="5"/>
  <c r="J872" i="5"/>
  <c r="F872" i="5"/>
  <c r="I872" i="5"/>
  <c r="H872" i="5"/>
  <c r="E847" i="5"/>
  <c r="G847" i="5"/>
  <c r="H847" i="5"/>
  <c r="R847" i="5"/>
  <c r="J847" i="5"/>
  <c r="I847" i="5"/>
  <c r="F847" i="5"/>
  <c r="E926" i="5"/>
  <c r="G926" i="5"/>
  <c r="J926" i="5"/>
  <c r="I926" i="5"/>
  <c r="H926" i="5"/>
  <c r="R926" i="5"/>
  <c r="F926" i="5"/>
  <c r="E990" i="5"/>
  <c r="G990" i="5"/>
  <c r="J990" i="5"/>
  <c r="I990" i="5"/>
  <c r="H990" i="5"/>
  <c r="R990" i="5"/>
  <c r="F990" i="5"/>
  <c r="E675" i="5"/>
  <c r="G675" i="5"/>
  <c r="F675" i="5"/>
  <c r="R675" i="5"/>
  <c r="J675" i="5"/>
  <c r="H675" i="5"/>
  <c r="I675" i="5"/>
  <c r="E740" i="5"/>
  <c r="G740" i="5"/>
  <c r="I740" i="5"/>
  <c r="F740" i="5"/>
  <c r="R740" i="5"/>
  <c r="H740" i="5"/>
  <c r="J740" i="5"/>
  <c r="E1056" i="5"/>
  <c r="G1056" i="5"/>
  <c r="F1056" i="5"/>
  <c r="H1056" i="5"/>
  <c r="I1056" i="5"/>
  <c r="R1056" i="5"/>
  <c r="J1056" i="5"/>
  <c r="E1129" i="5"/>
  <c r="G1129" i="5"/>
  <c r="H1129" i="5"/>
  <c r="R1129" i="5"/>
  <c r="J1129" i="5"/>
  <c r="I1129" i="5"/>
  <c r="F1129" i="5"/>
  <c r="E1193" i="5"/>
  <c r="G1193" i="5"/>
  <c r="H1193" i="5"/>
  <c r="R1193" i="5"/>
  <c r="J1193" i="5"/>
  <c r="I1193" i="5"/>
  <c r="F1193" i="5"/>
  <c r="E1033" i="5"/>
  <c r="G1033" i="5"/>
  <c r="H1033" i="5"/>
  <c r="I1033" i="5"/>
  <c r="J1033" i="5"/>
  <c r="R1033" i="5"/>
  <c r="F1033" i="5"/>
  <c r="E943" i="5"/>
  <c r="G943" i="5"/>
  <c r="H943" i="5"/>
  <c r="F943" i="5"/>
  <c r="J943" i="5"/>
  <c r="R943" i="5"/>
  <c r="I943" i="5"/>
  <c r="E1094" i="5"/>
  <c r="G1094" i="5"/>
  <c r="H1094" i="5"/>
  <c r="R1094" i="5"/>
  <c r="F1094" i="5"/>
  <c r="J1094" i="5"/>
  <c r="I1094" i="5"/>
  <c r="E1158" i="5"/>
  <c r="G1158" i="5"/>
  <c r="R1158" i="5"/>
  <c r="F1158" i="5"/>
  <c r="H1158" i="5"/>
  <c r="J1158" i="5"/>
  <c r="I1158" i="5"/>
  <c r="E862" i="5"/>
  <c r="G862" i="5"/>
  <c r="I862" i="5"/>
  <c r="H862" i="5"/>
  <c r="F862" i="5"/>
  <c r="R862" i="5"/>
  <c r="J862" i="5"/>
  <c r="E1079" i="5"/>
  <c r="G1079" i="5"/>
  <c r="I1079" i="5"/>
  <c r="H1079" i="5"/>
  <c r="R1079" i="5"/>
  <c r="J1079" i="5"/>
  <c r="F1079" i="5"/>
  <c r="E1143" i="5"/>
  <c r="G1143" i="5"/>
  <c r="F1143" i="5"/>
  <c r="I1143" i="5"/>
  <c r="R1143" i="5"/>
  <c r="H1143" i="5"/>
  <c r="J1143" i="5"/>
  <c r="E763" i="5"/>
  <c r="G763" i="5"/>
  <c r="H763" i="5"/>
  <c r="J763" i="5"/>
  <c r="I763" i="5"/>
  <c r="F763" i="5"/>
  <c r="R763" i="5"/>
  <c r="G1200" i="5"/>
  <c r="E1200" i="5"/>
  <c r="I1200" i="5"/>
  <c r="F1200" i="5"/>
  <c r="J1200" i="5"/>
  <c r="H1200" i="5"/>
  <c r="R1200" i="5"/>
  <c r="E1326" i="5"/>
  <c r="G1326" i="5"/>
  <c r="H1326" i="5"/>
  <c r="R1326" i="5"/>
  <c r="J1326" i="5"/>
  <c r="F1326" i="5"/>
  <c r="I1326" i="5"/>
  <c r="E1132" i="5"/>
  <c r="G1132" i="5"/>
  <c r="H1132" i="5"/>
  <c r="I1132" i="5"/>
  <c r="R1132" i="5"/>
  <c r="F1132" i="5"/>
  <c r="J1132" i="5"/>
  <c r="G1288" i="5"/>
  <c r="E1288" i="5"/>
  <c r="H1288" i="5"/>
  <c r="I1288" i="5"/>
  <c r="J1288" i="5"/>
  <c r="F1288" i="5"/>
  <c r="R1288" i="5"/>
  <c r="E1276" i="5"/>
  <c r="G1276" i="5"/>
  <c r="J1276" i="5"/>
  <c r="F1276" i="5"/>
  <c r="R1276" i="5"/>
  <c r="I1276" i="5"/>
  <c r="H1276" i="5"/>
  <c r="G1168" i="5"/>
  <c r="E1168" i="5"/>
  <c r="R1168" i="5"/>
  <c r="I1168" i="5"/>
  <c r="H1168" i="5"/>
  <c r="J1168" i="5"/>
  <c r="F1168" i="5"/>
  <c r="E1278" i="5"/>
  <c r="G1278" i="5"/>
  <c r="I1278" i="5"/>
  <c r="F1278" i="5"/>
  <c r="J1278" i="5"/>
  <c r="R1278" i="5"/>
  <c r="H1278" i="5"/>
  <c r="E1548" i="5"/>
  <c r="G1548" i="5"/>
  <c r="R1548" i="5"/>
  <c r="F1548" i="5"/>
  <c r="H1548" i="5"/>
  <c r="J1548" i="5"/>
  <c r="I1548" i="5"/>
  <c r="E1612" i="5"/>
  <c r="G1612" i="5"/>
  <c r="R1612" i="5"/>
  <c r="F1612" i="5"/>
  <c r="J1612" i="5"/>
  <c r="H1612" i="5"/>
  <c r="I1612" i="5"/>
  <c r="E1676" i="5"/>
  <c r="G1676" i="5"/>
  <c r="F1676" i="5"/>
  <c r="I1676" i="5"/>
  <c r="H1676" i="5"/>
  <c r="R1676" i="5"/>
  <c r="J1676" i="5"/>
  <c r="E1390" i="5"/>
  <c r="G1390" i="5"/>
  <c r="F1390" i="5"/>
  <c r="I1390" i="5"/>
  <c r="H1390" i="5"/>
  <c r="R1390" i="5"/>
  <c r="J1390" i="5"/>
  <c r="E1222" i="5"/>
  <c r="G1222" i="5"/>
  <c r="R1222" i="5"/>
  <c r="J1222" i="5"/>
  <c r="H1222" i="5"/>
  <c r="F1222" i="5"/>
  <c r="I1222" i="5"/>
  <c r="E1440" i="5"/>
  <c r="G1440" i="5"/>
  <c r="F1440" i="5"/>
  <c r="I1440" i="5"/>
  <c r="H1440" i="5"/>
  <c r="R1440" i="5"/>
  <c r="J1440" i="5"/>
  <c r="E1494" i="5"/>
  <c r="G1494" i="5"/>
  <c r="H1494" i="5"/>
  <c r="F1494" i="5"/>
  <c r="J1494" i="5"/>
  <c r="R1494" i="5"/>
  <c r="I1494" i="5"/>
  <c r="E1575" i="5"/>
  <c r="G1575" i="5"/>
  <c r="F1575" i="5"/>
  <c r="I1575" i="5"/>
  <c r="R1575" i="5"/>
  <c r="H1575" i="5"/>
  <c r="J1575" i="5"/>
  <c r="E1657" i="5"/>
  <c r="G1657" i="5"/>
  <c r="J1657" i="5"/>
  <c r="I1657" i="5"/>
  <c r="H1657" i="5"/>
  <c r="F1657" i="5"/>
  <c r="R1657" i="5"/>
  <c r="E717" i="5"/>
  <c r="F717" i="5"/>
  <c r="H717" i="5"/>
  <c r="J717" i="5"/>
  <c r="R717" i="5"/>
  <c r="I717" i="5"/>
  <c r="G717" i="5"/>
  <c r="E1037" i="5"/>
  <c r="F1037" i="5"/>
  <c r="J1037" i="5"/>
  <c r="I1037" i="5"/>
  <c r="R1037" i="5"/>
  <c r="H1037" i="5"/>
  <c r="G1037" i="5"/>
  <c r="E1307" i="5"/>
  <c r="H1307" i="5"/>
  <c r="R1307" i="5"/>
  <c r="I1307" i="5"/>
  <c r="J1307" i="5"/>
  <c r="F1307" i="5"/>
  <c r="G1307" i="5"/>
  <c r="E1386" i="5"/>
  <c r="F1386" i="5"/>
  <c r="H1386" i="5"/>
  <c r="R1386" i="5"/>
  <c r="J1386" i="5"/>
  <c r="I1386" i="5"/>
  <c r="G1386" i="5"/>
  <c r="E1781" i="5"/>
  <c r="R1781" i="5"/>
  <c r="I1781" i="5"/>
  <c r="H1781" i="5"/>
  <c r="F1781" i="5"/>
  <c r="J1781" i="5"/>
  <c r="G1781" i="5"/>
  <c r="E313" i="5"/>
  <c r="G313" i="5"/>
  <c r="R313" i="5"/>
  <c r="I313" i="5"/>
  <c r="H313" i="5"/>
  <c r="F313" i="5"/>
  <c r="J313" i="5"/>
  <c r="F1646" i="5"/>
  <c r="E1646" i="5"/>
  <c r="G1646" i="5"/>
  <c r="R1646" i="5"/>
  <c r="J1646" i="5"/>
  <c r="I1646" i="5"/>
  <c r="H1646" i="5"/>
  <c r="G75" i="5"/>
  <c r="H75" i="5"/>
  <c r="F75" i="5"/>
  <c r="R75" i="5"/>
  <c r="J75" i="5"/>
  <c r="E1403" i="5"/>
  <c r="R1403" i="5"/>
  <c r="F1403" i="5"/>
  <c r="I1403" i="5"/>
  <c r="J1403" i="5"/>
  <c r="H1403" i="5"/>
  <c r="G1403" i="5"/>
  <c r="E1298" i="5"/>
  <c r="G1298" i="5"/>
  <c r="H1298" i="5"/>
  <c r="I1298" i="5"/>
  <c r="F1298" i="5"/>
  <c r="J1298" i="5"/>
  <c r="R1298" i="5"/>
  <c r="E1013" i="5"/>
  <c r="I1013" i="5"/>
  <c r="F1013" i="5"/>
  <c r="H1013" i="5"/>
  <c r="R1013" i="5"/>
  <c r="J1013" i="5"/>
  <c r="G1013" i="5"/>
  <c r="E1628" i="5"/>
  <c r="G1628" i="5"/>
  <c r="H1628" i="5"/>
  <c r="J1628" i="5"/>
  <c r="R1628" i="5"/>
  <c r="I1628" i="5"/>
  <c r="F1628" i="5"/>
  <c r="E1673" i="5"/>
  <c r="G1673" i="5"/>
  <c r="H1673" i="5"/>
  <c r="F1673" i="5"/>
  <c r="R1673" i="5"/>
  <c r="J1673" i="5"/>
  <c r="I1673" i="5"/>
  <c r="G43" i="5"/>
  <c r="E43" i="5"/>
  <c r="F43" i="5"/>
  <c r="J43" i="5"/>
  <c r="R43" i="5"/>
  <c r="H43" i="5"/>
  <c r="I43" i="5"/>
  <c r="E586" i="5"/>
  <c r="G586" i="5"/>
  <c r="F586" i="5"/>
  <c r="I586" i="5"/>
  <c r="R586" i="5"/>
  <c r="H586" i="5"/>
  <c r="J586" i="5"/>
  <c r="E689" i="5"/>
  <c r="G689" i="5"/>
  <c r="J689" i="5"/>
  <c r="F689" i="5"/>
  <c r="R689" i="5"/>
  <c r="H689" i="5"/>
  <c r="I689" i="5"/>
  <c r="E753" i="5"/>
  <c r="G753" i="5"/>
  <c r="J753" i="5"/>
  <c r="F753" i="5"/>
  <c r="H753" i="5"/>
  <c r="R753" i="5"/>
  <c r="I753" i="5"/>
  <c r="E521" i="5"/>
  <c r="G521" i="5"/>
  <c r="J521" i="5"/>
  <c r="F521" i="5"/>
  <c r="I521" i="5"/>
  <c r="R521" i="5"/>
  <c r="H521" i="5"/>
  <c r="E375" i="5"/>
  <c r="G375" i="5"/>
  <c r="F375" i="5"/>
  <c r="H375" i="5"/>
  <c r="J375" i="5"/>
  <c r="R375" i="5"/>
  <c r="I375" i="5"/>
  <c r="E766" i="5"/>
  <c r="R766" i="5"/>
  <c r="F766" i="5"/>
  <c r="J766" i="5"/>
  <c r="G766" i="5"/>
  <c r="I766" i="5"/>
  <c r="H766" i="5"/>
  <c r="E376" i="5"/>
  <c r="G376" i="5"/>
  <c r="F376" i="5"/>
  <c r="H376" i="5"/>
  <c r="J376" i="5"/>
  <c r="I376" i="5"/>
  <c r="R376" i="5"/>
  <c r="E857" i="5"/>
  <c r="G857" i="5"/>
  <c r="F857" i="5"/>
  <c r="R857" i="5"/>
  <c r="I857" i="5"/>
  <c r="H857" i="5"/>
  <c r="J857" i="5"/>
  <c r="E928" i="5"/>
  <c r="G928" i="5"/>
  <c r="J928" i="5"/>
  <c r="H928" i="5"/>
  <c r="F928" i="5"/>
  <c r="I928" i="5"/>
  <c r="R928" i="5"/>
  <c r="E992" i="5"/>
  <c r="G992" i="5"/>
  <c r="J992" i="5"/>
  <c r="I992" i="5"/>
  <c r="H992" i="5"/>
  <c r="F992" i="5"/>
  <c r="R992" i="5"/>
  <c r="E652" i="5"/>
  <c r="G652" i="5"/>
  <c r="R652" i="5"/>
  <c r="F652" i="5"/>
  <c r="H652" i="5"/>
  <c r="J652" i="5"/>
  <c r="I652" i="5"/>
  <c r="E794" i="5"/>
  <c r="G794" i="5"/>
  <c r="I794" i="5"/>
  <c r="J794" i="5"/>
  <c r="H794" i="5"/>
  <c r="R794" i="5"/>
  <c r="F794" i="5"/>
  <c r="E627" i="5"/>
  <c r="I627" i="5"/>
  <c r="G627" i="5"/>
  <c r="R627" i="5"/>
  <c r="F627" i="5"/>
  <c r="H627" i="5"/>
  <c r="J627" i="5"/>
  <c r="E801" i="5"/>
  <c r="G801" i="5"/>
  <c r="I801" i="5"/>
  <c r="H801" i="5"/>
  <c r="R801" i="5"/>
  <c r="J801" i="5"/>
  <c r="F801" i="5"/>
  <c r="E706" i="5"/>
  <c r="G706" i="5"/>
  <c r="J706" i="5"/>
  <c r="F706" i="5"/>
  <c r="H706" i="5"/>
  <c r="R706" i="5"/>
  <c r="I706" i="5"/>
  <c r="E834" i="5"/>
  <c r="G834" i="5"/>
  <c r="I834" i="5"/>
  <c r="H834" i="5"/>
  <c r="F834" i="5"/>
  <c r="R834" i="5"/>
  <c r="J834" i="5"/>
  <c r="E809" i="5"/>
  <c r="G809" i="5"/>
  <c r="F809" i="5"/>
  <c r="I809" i="5"/>
  <c r="R809" i="5"/>
  <c r="J809" i="5"/>
  <c r="H809" i="5"/>
  <c r="E906" i="5"/>
  <c r="G906" i="5"/>
  <c r="F906" i="5"/>
  <c r="R906" i="5"/>
  <c r="I906" i="5"/>
  <c r="H906" i="5"/>
  <c r="J906" i="5"/>
  <c r="E970" i="5"/>
  <c r="G970" i="5"/>
  <c r="F970" i="5"/>
  <c r="R970" i="5"/>
  <c r="J970" i="5"/>
  <c r="I970" i="5"/>
  <c r="H970" i="5"/>
  <c r="E1034" i="5"/>
  <c r="G1034" i="5"/>
  <c r="F1034" i="5"/>
  <c r="H1034" i="5"/>
  <c r="R1034" i="5"/>
  <c r="I1034" i="5"/>
  <c r="J1034" i="5"/>
  <c r="E1055" i="5"/>
  <c r="G1055" i="5"/>
  <c r="J1055" i="5"/>
  <c r="R1055" i="5"/>
  <c r="H1055" i="5"/>
  <c r="I1055" i="5"/>
  <c r="F1055" i="5"/>
  <c r="E987" i="5"/>
  <c r="G987" i="5"/>
  <c r="H987" i="5"/>
  <c r="F987" i="5"/>
  <c r="R987" i="5"/>
  <c r="J987" i="5"/>
  <c r="I987" i="5"/>
  <c r="E778" i="5"/>
  <c r="G778" i="5"/>
  <c r="I778" i="5"/>
  <c r="J778" i="5"/>
  <c r="H778" i="5"/>
  <c r="F778" i="5"/>
  <c r="R778" i="5"/>
  <c r="E855" i="5"/>
  <c r="G855" i="5"/>
  <c r="H855" i="5"/>
  <c r="R855" i="5"/>
  <c r="J855" i="5"/>
  <c r="I855" i="5"/>
  <c r="F855" i="5"/>
  <c r="E1074" i="5"/>
  <c r="G1074" i="5"/>
  <c r="H1074" i="5"/>
  <c r="F1074" i="5"/>
  <c r="I1074" i="5"/>
  <c r="R1074" i="5"/>
  <c r="J1074" i="5"/>
  <c r="E692" i="5"/>
  <c r="G692" i="5"/>
  <c r="R692" i="5"/>
  <c r="H692" i="5"/>
  <c r="J692" i="5"/>
  <c r="I692" i="5"/>
  <c r="F692" i="5"/>
  <c r="E1287" i="5"/>
  <c r="G1287" i="5"/>
  <c r="H1287" i="5"/>
  <c r="R1287" i="5"/>
  <c r="F1287" i="5"/>
  <c r="J1287" i="5"/>
  <c r="I1287" i="5"/>
  <c r="E1039" i="5"/>
  <c r="G1039" i="5"/>
  <c r="F1039" i="5"/>
  <c r="H1039" i="5"/>
  <c r="J1039" i="5"/>
  <c r="R1039" i="5"/>
  <c r="I1039" i="5"/>
  <c r="E1238" i="5"/>
  <c r="G1238" i="5"/>
  <c r="R1238" i="5"/>
  <c r="J1238" i="5"/>
  <c r="H1238" i="5"/>
  <c r="I1238" i="5"/>
  <c r="F1238" i="5"/>
  <c r="E1343" i="5"/>
  <c r="G1343" i="5"/>
  <c r="J1343" i="5"/>
  <c r="I1343" i="5"/>
  <c r="F1343" i="5"/>
  <c r="R1343" i="5"/>
  <c r="H1343" i="5"/>
  <c r="E1407" i="5"/>
  <c r="H1407" i="5"/>
  <c r="G1407" i="5"/>
  <c r="F1407" i="5"/>
  <c r="J1407" i="5"/>
  <c r="R1407" i="5"/>
  <c r="I1407" i="5"/>
  <c r="E1088" i="5"/>
  <c r="G1088" i="5"/>
  <c r="F1088" i="5"/>
  <c r="H1088" i="5"/>
  <c r="R1088" i="5"/>
  <c r="J1088" i="5"/>
  <c r="I1088" i="5"/>
  <c r="G1264" i="5"/>
  <c r="E1264" i="5"/>
  <c r="R1264" i="5"/>
  <c r="I1264" i="5"/>
  <c r="H1264" i="5"/>
  <c r="J1264" i="5"/>
  <c r="F1264" i="5"/>
  <c r="E1239" i="5"/>
  <c r="G1239" i="5"/>
  <c r="R1239" i="5"/>
  <c r="I1239" i="5"/>
  <c r="H1239" i="5"/>
  <c r="J1239" i="5"/>
  <c r="F1239" i="5"/>
  <c r="E1348" i="5"/>
  <c r="G1348" i="5"/>
  <c r="I1348" i="5"/>
  <c r="H1348" i="5"/>
  <c r="J1348" i="5"/>
  <c r="R1348" i="5"/>
  <c r="F1348" i="5"/>
  <c r="E1215" i="5"/>
  <c r="H1215" i="5"/>
  <c r="G1215" i="5"/>
  <c r="F1215" i="5"/>
  <c r="I1215" i="5"/>
  <c r="R1215" i="5"/>
  <c r="J1215" i="5"/>
  <c r="E1172" i="5"/>
  <c r="G1172" i="5"/>
  <c r="H1172" i="5"/>
  <c r="R1172" i="5"/>
  <c r="J1172" i="5"/>
  <c r="I1172" i="5"/>
  <c r="F1172" i="5"/>
  <c r="E1528" i="5"/>
  <c r="G1528" i="5"/>
  <c r="I1528" i="5"/>
  <c r="R1528" i="5"/>
  <c r="J1528" i="5"/>
  <c r="H1528" i="5"/>
  <c r="F1528" i="5"/>
  <c r="E1592" i="5"/>
  <c r="G1592" i="5"/>
  <c r="I1592" i="5"/>
  <c r="R1592" i="5"/>
  <c r="J1592" i="5"/>
  <c r="F1592" i="5"/>
  <c r="H1592" i="5"/>
  <c r="E1656" i="5"/>
  <c r="G1656" i="5"/>
  <c r="F1656" i="5"/>
  <c r="I1656" i="5"/>
  <c r="R1656" i="5"/>
  <c r="J1656" i="5"/>
  <c r="H1656" i="5"/>
  <c r="E1025" i="5"/>
  <c r="G1025" i="5"/>
  <c r="R1025" i="5"/>
  <c r="J1025" i="5"/>
  <c r="F1025" i="5"/>
  <c r="I1025" i="5"/>
  <c r="H1025" i="5"/>
  <c r="E1350" i="5"/>
  <c r="G1350" i="5"/>
  <c r="I1350" i="5"/>
  <c r="F1350" i="5"/>
  <c r="H1350" i="5"/>
  <c r="R1350" i="5"/>
  <c r="J1350" i="5"/>
  <c r="E1478" i="5"/>
  <c r="G1478" i="5"/>
  <c r="I1478" i="5"/>
  <c r="H1478" i="5"/>
  <c r="J1478" i="5"/>
  <c r="R1478" i="5"/>
  <c r="F1478" i="5"/>
  <c r="E1569" i="5"/>
  <c r="G1569" i="5"/>
  <c r="R1569" i="5"/>
  <c r="I1569" i="5"/>
  <c r="F1569" i="5"/>
  <c r="J1569" i="5"/>
  <c r="H1569" i="5"/>
  <c r="E1633" i="5"/>
  <c r="G1633" i="5"/>
  <c r="R1633" i="5"/>
  <c r="F1633" i="5"/>
  <c r="H1633" i="5"/>
  <c r="J1633" i="5"/>
  <c r="I1633" i="5"/>
  <c r="E1400" i="5"/>
  <c r="G1400" i="5"/>
  <c r="F1400" i="5"/>
  <c r="R1400" i="5"/>
  <c r="I1400" i="5"/>
  <c r="H1400" i="5"/>
  <c r="J1400" i="5"/>
  <c r="E1524" i="5"/>
  <c r="G1524" i="5"/>
  <c r="H1524" i="5"/>
  <c r="J1524" i="5"/>
  <c r="F1524" i="5"/>
  <c r="R1524" i="5"/>
  <c r="I1524" i="5"/>
  <c r="E1433" i="5"/>
  <c r="G1433" i="5"/>
  <c r="J1433" i="5"/>
  <c r="F1433" i="5"/>
  <c r="I1433" i="5"/>
  <c r="H1433" i="5"/>
  <c r="R1433" i="5"/>
  <c r="E1456" i="5"/>
  <c r="G1456" i="5"/>
  <c r="F1456" i="5"/>
  <c r="I1456" i="5"/>
  <c r="J1456" i="5"/>
  <c r="H1456" i="5"/>
  <c r="R1456" i="5"/>
  <c r="G1777" i="5"/>
  <c r="E1777" i="5"/>
  <c r="I1777" i="5"/>
  <c r="H1777" i="5"/>
  <c r="J1777" i="5"/>
  <c r="R1777" i="5"/>
  <c r="F1777" i="5"/>
  <c r="E1694" i="5"/>
  <c r="G1694" i="5"/>
  <c r="R1694" i="5"/>
  <c r="I1694" i="5"/>
  <c r="J1694" i="5"/>
  <c r="H1694" i="5"/>
  <c r="F1694" i="5"/>
  <c r="E581" i="5"/>
  <c r="F581" i="5"/>
  <c r="I581" i="5"/>
  <c r="R581" i="5"/>
  <c r="H581" i="5"/>
  <c r="J581" i="5"/>
  <c r="G581" i="5"/>
  <c r="E797" i="5"/>
  <c r="J797" i="5"/>
  <c r="R797" i="5"/>
  <c r="F797" i="5"/>
  <c r="H797" i="5"/>
  <c r="I797" i="5"/>
  <c r="G797" i="5"/>
  <c r="E1209" i="5"/>
  <c r="G1209" i="5"/>
  <c r="R1209" i="5"/>
  <c r="J1209" i="5"/>
  <c r="F1209" i="5"/>
  <c r="H1209" i="5"/>
  <c r="I1209" i="5"/>
  <c r="E995" i="5"/>
  <c r="G995" i="5"/>
  <c r="H995" i="5"/>
  <c r="R995" i="5"/>
  <c r="J995" i="5"/>
  <c r="F995" i="5"/>
  <c r="I995" i="5"/>
  <c r="E1230" i="5"/>
  <c r="G1230" i="5"/>
  <c r="I1230" i="5"/>
  <c r="R1230" i="5"/>
  <c r="J1230" i="5"/>
  <c r="H1230" i="5"/>
  <c r="F1230" i="5"/>
  <c r="E1342" i="5"/>
  <c r="G1342" i="5"/>
  <c r="J1342" i="5"/>
  <c r="I1342" i="5"/>
  <c r="H1342" i="5"/>
  <c r="F1342" i="5"/>
  <c r="R1342" i="5"/>
  <c r="E1308" i="5"/>
  <c r="G1308" i="5"/>
  <c r="H1308" i="5"/>
  <c r="F1308" i="5"/>
  <c r="I1308" i="5"/>
  <c r="J1308" i="5"/>
  <c r="R1308" i="5"/>
  <c r="E810" i="5"/>
  <c r="R810" i="5"/>
  <c r="G810" i="5"/>
  <c r="I810" i="5"/>
  <c r="F810" i="5"/>
  <c r="H810" i="5"/>
  <c r="J810" i="5"/>
  <c r="E1310" i="5"/>
  <c r="G1310" i="5"/>
  <c r="F1310" i="5"/>
  <c r="J1310" i="5"/>
  <c r="H1310" i="5"/>
  <c r="R1310" i="5"/>
  <c r="I1310" i="5"/>
  <c r="G1128" i="5"/>
  <c r="E1128" i="5"/>
  <c r="J1128" i="5"/>
  <c r="H1128" i="5"/>
  <c r="F1128" i="5"/>
  <c r="R1128" i="5"/>
  <c r="I1128" i="5"/>
  <c r="E1470" i="5"/>
  <c r="I1470" i="5"/>
  <c r="G1470" i="5"/>
  <c r="R1470" i="5"/>
  <c r="J1470" i="5"/>
  <c r="F1470" i="5"/>
  <c r="H1470" i="5"/>
  <c r="E1564" i="5"/>
  <c r="G1564" i="5"/>
  <c r="J1564" i="5"/>
  <c r="F1564" i="5"/>
  <c r="R1564" i="5"/>
  <c r="I1564" i="5"/>
  <c r="H1564" i="5"/>
  <c r="E1692" i="5"/>
  <c r="G1692" i="5"/>
  <c r="H1692" i="5"/>
  <c r="F1692" i="5"/>
  <c r="J1692" i="5"/>
  <c r="R1692" i="5"/>
  <c r="I1692" i="5"/>
  <c r="E1422" i="5"/>
  <c r="G1422" i="5"/>
  <c r="R1422" i="5"/>
  <c r="F1422" i="5"/>
  <c r="H1422" i="5"/>
  <c r="J1422" i="5"/>
  <c r="I1422" i="5"/>
  <c r="E1337" i="5"/>
  <c r="G1337" i="5"/>
  <c r="R1337" i="5"/>
  <c r="I1337" i="5"/>
  <c r="H1337" i="5"/>
  <c r="F1337" i="5"/>
  <c r="J1337" i="5"/>
  <c r="E1377" i="5"/>
  <c r="H1377" i="5"/>
  <c r="G1377" i="5"/>
  <c r="J1377" i="5"/>
  <c r="I1377" i="5"/>
  <c r="F1377" i="5"/>
  <c r="R1377" i="5"/>
  <c r="E1526" i="5"/>
  <c r="G1526" i="5"/>
  <c r="J1526" i="5"/>
  <c r="I1526" i="5"/>
  <c r="F1526" i="5"/>
  <c r="H1526" i="5"/>
  <c r="R1526" i="5"/>
  <c r="E1591" i="5"/>
  <c r="G1591" i="5"/>
  <c r="I1591" i="5"/>
  <c r="R1591" i="5"/>
  <c r="H1591" i="5"/>
  <c r="F1591" i="5"/>
  <c r="J1591" i="5"/>
  <c r="E1476" i="5"/>
  <c r="G1476" i="5"/>
  <c r="F1476" i="5"/>
  <c r="R1476" i="5"/>
  <c r="J1476" i="5"/>
  <c r="H1476" i="5"/>
  <c r="I1476" i="5"/>
  <c r="E967" i="5"/>
  <c r="F967" i="5"/>
  <c r="G967" i="5"/>
  <c r="H967" i="5"/>
  <c r="J967" i="5"/>
  <c r="I967" i="5"/>
  <c r="R967" i="5"/>
  <c r="E1761" i="5"/>
  <c r="R1761" i="5"/>
  <c r="G1761" i="5"/>
  <c r="I1761" i="5"/>
  <c r="H1761" i="5"/>
  <c r="J1761" i="5"/>
  <c r="F1761" i="5"/>
  <c r="E231" i="5"/>
  <c r="G231" i="5"/>
  <c r="H231" i="5"/>
  <c r="J231" i="5"/>
  <c r="F231" i="5"/>
  <c r="R231" i="5"/>
  <c r="I231" i="5"/>
  <c r="E312" i="5"/>
  <c r="G312" i="5"/>
  <c r="R312" i="5"/>
  <c r="J312" i="5"/>
  <c r="H312" i="5"/>
  <c r="I312" i="5"/>
  <c r="F312" i="5"/>
  <c r="E482" i="5"/>
  <c r="G482" i="5"/>
  <c r="H482" i="5"/>
  <c r="J482" i="5"/>
  <c r="I482" i="5"/>
  <c r="R482" i="5"/>
  <c r="F482" i="5"/>
  <c r="E347" i="5"/>
  <c r="G347" i="5"/>
  <c r="F347" i="5"/>
  <c r="I347" i="5"/>
  <c r="R347" i="5"/>
  <c r="J347" i="5"/>
  <c r="H347" i="5"/>
  <c r="E570" i="5"/>
  <c r="G570" i="5"/>
  <c r="J570" i="5"/>
  <c r="R570" i="5"/>
  <c r="H570" i="5"/>
  <c r="F570" i="5"/>
  <c r="I570" i="5"/>
  <c r="G758" i="5"/>
  <c r="E758" i="5"/>
  <c r="F758" i="5"/>
  <c r="J758" i="5"/>
  <c r="I758" i="5"/>
  <c r="R758" i="5"/>
  <c r="H758" i="5"/>
  <c r="E728" i="5"/>
  <c r="G728" i="5"/>
  <c r="R728" i="5"/>
  <c r="F728" i="5"/>
  <c r="J728" i="5"/>
  <c r="H728" i="5"/>
  <c r="I728" i="5"/>
  <c r="E427" i="5"/>
  <c r="R427" i="5"/>
  <c r="G427" i="5"/>
  <c r="J427" i="5"/>
  <c r="I427" i="5"/>
  <c r="F427" i="5"/>
  <c r="H427" i="5"/>
  <c r="E1169" i="5"/>
  <c r="H1169" i="5"/>
  <c r="R1169" i="5"/>
  <c r="J1169" i="5"/>
  <c r="I1169" i="5"/>
  <c r="F1169" i="5"/>
  <c r="G1169" i="5"/>
  <c r="G899" i="5"/>
  <c r="E899" i="5"/>
  <c r="I899" i="5"/>
  <c r="H899" i="5"/>
  <c r="F899" i="5"/>
  <c r="R899" i="5"/>
  <c r="J899" i="5"/>
  <c r="E1281" i="5"/>
  <c r="G1281" i="5"/>
  <c r="F1281" i="5"/>
  <c r="J1281" i="5"/>
  <c r="H1281" i="5"/>
  <c r="I1281" i="5"/>
  <c r="R1281" i="5"/>
  <c r="G1344" i="5"/>
  <c r="E1344" i="5"/>
  <c r="F1344" i="5"/>
  <c r="R1344" i="5"/>
  <c r="H1344" i="5"/>
  <c r="I1344" i="5"/>
  <c r="J1344" i="5"/>
  <c r="E1615" i="5"/>
  <c r="G1615" i="5"/>
  <c r="R1615" i="5"/>
  <c r="H1615" i="5"/>
  <c r="F1615" i="5"/>
  <c r="I1615" i="5"/>
  <c r="J1615" i="5"/>
  <c r="E440" i="5"/>
  <c r="G440" i="5"/>
  <c r="I440" i="5"/>
  <c r="F440" i="5"/>
  <c r="H440" i="5"/>
  <c r="R440" i="5"/>
  <c r="J440" i="5"/>
  <c r="E504" i="5"/>
  <c r="G504" i="5"/>
  <c r="J504" i="5"/>
  <c r="R504" i="5"/>
  <c r="I504" i="5"/>
  <c r="H504" i="5"/>
  <c r="F504" i="5"/>
  <c r="E407" i="5"/>
  <c r="G407" i="5"/>
  <c r="H407" i="5"/>
  <c r="R407" i="5"/>
  <c r="J407" i="5"/>
  <c r="I407" i="5"/>
  <c r="F407" i="5"/>
  <c r="E667" i="5"/>
  <c r="G667" i="5"/>
  <c r="H667" i="5"/>
  <c r="I667" i="5"/>
  <c r="F667" i="5"/>
  <c r="J667" i="5"/>
  <c r="R667" i="5"/>
  <c r="E545" i="5"/>
  <c r="G545" i="5"/>
  <c r="F545" i="5"/>
  <c r="R545" i="5"/>
  <c r="I545" i="5"/>
  <c r="J545" i="5"/>
  <c r="H545" i="5"/>
  <c r="E388" i="5"/>
  <c r="G388" i="5"/>
  <c r="I388" i="5"/>
  <c r="F388" i="5"/>
  <c r="R388" i="5"/>
  <c r="H388" i="5"/>
  <c r="J388" i="5"/>
  <c r="E664" i="5"/>
  <c r="G664" i="5"/>
  <c r="F664" i="5"/>
  <c r="I664" i="5"/>
  <c r="J664" i="5"/>
  <c r="R664" i="5"/>
  <c r="H664" i="5"/>
  <c r="E749" i="5"/>
  <c r="H749" i="5"/>
  <c r="J749" i="5"/>
  <c r="I749" i="5"/>
  <c r="F749" i="5"/>
  <c r="R749" i="5"/>
  <c r="G749" i="5"/>
  <c r="E1195" i="5"/>
  <c r="I1195" i="5"/>
  <c r="H1195" i="5"/>
  <c r="R1195" i="5"/>
  <c r="F1195" i="5"/>
  <c r="J1195" i="5"/>
  <c r="G1195" i="5"/>
  <c r="E677" i="5"/>
  <c r="R677" i="5"/>
  <c r="J677" i="5"/>
  <c r="I677" i="5"/>
  <c r="F677" i="5"/>
  <c r="H677" i="5"/>
  <c r="G677" i="5"/>
  <c r="E741" i="5"/>
  <c r="H741" i="5"/>
  <c r="R741" i="5"/>
  <c r="I741" i="5"/>
  <c r="J741" i="5"/>
  <c r="F741" i="5"/>
  <c r="G741" i="5"/>
  <c r="E869" i="5"/>
  <c r="H869" i="5"/>
  <c r="F869" i="5"/>
  <c r="R869" i="5"/>
  <c r="J869" i="5"/>
  <c r="I869" i="5"/>
  <c r="G869" i="5"/>
  <c r="E541" i="5"/>
  <c r="H541" i="5"/>
  <c r="F541" i="5"/>
  <c r="I541" i="5"/>
  <c r="R541" i="5"/>
  <c r="J541" i="5"/>
  <c r="G541" i="5"/>
  <c r="E1005" i="5"/>
  <c r="H1005" i="5"/>
  <c r="J1005" i="5"/>
  <c r="I1005" i="5"/>
  <c r="F1005" i="5"/>
  <c r="R1005" i="5"/>
  <c r="G1005" i="5"/>
  <c r="E1331" i="5"/>
  <c r="H1331" i="5"/>
  <c r="F1331" i="5"/>
  <c r="J1331" i="5"/>
  <c r="I1331" i="5"/>
  <c r="R1331" i="5"/>
  <c r="G1331" i="5"/>
  <c r="E1395" i="5"/>
  <c r="J1395" i="5"/>
  <c r="I1395" i="5"/>
  <c r="H1395" i="5"/>
  <c r="F1395" i="5"/>
  <c r="R1395" i="5"/>
  <c r="G1395" i="5"/>
  <c r="E1245" i="5"/>
  <c r="R1245" i="5"/>
  <c r="F1245" i="5"/>
  <c r="J1245" i="5"/>
  <c r="I1245" i="5"/>
  <c r="H1245" i="5"/>
  <c r="G1245" i="5"/>
  <c r="E1325" i="5"/>
  <c r="H1325" i="5"/>
  <c r="R1325" i="5"/>
  <c r="I1325" i="5"/>
  <c r="F1325" i="5"/>
  <c r="J1325" i="5"/>
  <c r="G1325" i="5"/>
  <c r="E1221" i="5"/>
  <c r="I1221" i="5"/>
  <c r="R1221" i="5"/>
  <c r="J1221" i="5"/>
  <c r="H1221" i="5"/>
  <c r="F1221" i="5"/>
  <c r="G1221" i="5"/>
  <c r="E1459" i="5"/>
  <c r="F1459" i="5"/>
  <c r="I1459" i="5"/>
  <c r="R1459" i="5"/>
  <c r="J1459" i="5"/>
  <c r="H1459" i="5"/>
  <c r="G1459" i="5"/>
  <c r="E1557" i="5"/>
  <c r="F1557" i="5"/>
  <c r="I1557" i="5"/>
  <c r="H1557" i="5"/>
  <c r="R1557" i="5"/>
  <c r="J1557" i="5"/>
  <c r="G1557" i="5"/>
  <c r="E1621" i="5"/>
  <c r="H1621" i="5"/>
  <c r="J1621" i="5"/>
  <c r="R1621" i="5"/>
  <c r="I1621" i="5"/>
  <c r="F1621" i="5"/>
  <c r="G1621" i="5"/>
  <c r="E1498" i="5"/>
  <c r="I1498" i="5"/>
  <c r="F1498" i="5"/>
  <c r="H1498" i="5"/>
  <c r="R1498" i="5"/>
  <c r="J1498" i="5"/>
  <c r="G1498" i="5"/>
  <c r="E1434" i="5"/>
  <c r="I1434" i="5"/>
  <c r="H1434" i="5"/>
  <c r="F1434" i="5"/>
  <c r="R1434" i="5"/>
  <c r="J1434" i="5"/>
  <c r="G1434" i="5"/>
  <c r="E1789" i="5"/>
  <c r="I1789" i="5"/>
  <c r="R1789" i="5"/>
  <c r="J1789" i="5"/>
  <c r="F1789" i="5"/>
  <c r="H1789" i="5"/>
  <c r="G1789" i="5"/>
  <c r="E21" i="5"/>
  <c r="G21" i="5"/>
  <c r="J21" i="5"/>
  <c r="F21" i="5"/>
  <c r="I21" i="5"/>
  <c r="R21" i="5"/>
  <c r="H21" i="5"/>
  <c r="E358" i="5"/>
  <c r="G358" i="5"/>
  <c r="I358" i="5"/>
  <c r="R358" i="5"/>
  <c r="F358" i="5"/>
  <c r="J358" i="5"/>
  <c r="H358" i="5"/>
  <c r="E219" i="5"/>
  <c r="G219" i="5"/>
  <c r="F219" i="5"/>
  <c r="H219" i="5"/>
  <c r="I219" i="5"/>
  <c r="R219" i="5"/>
  <c r="J219" i="5"/>
  <c r="E455" i="5"/>
  <c r="G455" i="5"/>
  <c r="F455" i="5"/>
  <c r="R455" i="5"/>
  <c r="H455" i="5"/>
  <c r="J455" i="5"/>
  <c r="I455" i="5"/>
  <c r="E548" i="5"/>
  <c r="G548" i="5"/>
  <c r="H548" i="5"/>
  <c r="I548" i="5"/>
  <c r="F548" i="5"/>
  <c r="J548" i="5"/>
  <c r="R548" i="5"/>
  <c r="E851" i="5"/>
  <c r="G851" i="5"/>
  <c r="R851" i="5"/>
  <c r="H851" i="5"/>
  <c r="F851" i="5"/>
  <c r="I851" i="5"/>
  <c r="J851" i="5"/>
  <c r="E860" i="5"/>
  <c r="G860" i="5"/>
  <c r="H860" i="5"/>
  <c r="J860" i="5"/>
  <c r="F860" i="5"/>
  <c r="R860" i="5"/>
  <c r="I860" i="5"/>
  <c r="G971" i="5"/>
  <c r="H971" i="5"/>
  <c r="F971" i="5"/>
  <c r="E971" i="5"/>
  <c r="R971" i="5"/>
  <c r="J971" i="5"/>
  <c r="I971" i="5"/>
  <c r="E1588" i="5"/>
  <c r="G1588" i="5"/>
  <c r="H1588" i="5"/>
  <c r="R1588" i="5"/>
  <c r="J1588" i="5"/>
  <c r="I1588" i="5"/>
  <c r="F1588" i="5"/>
  <c r="E1527" i="5"/>
  <c r="G1527" i="5"/>
  <c r="I1527" i="5"/>
  <c r="H1527" i="5"/>
  <c r="R1527" i="5"/>
  <c r="F1527" i="5"/>
  <c r="J1527" i="5"/>
  <c r="E325" i="5"/>
  <c r="G325" i="5"/>
  <c r="I325" i="5"/>
  <c r="R325" i="5"/>
  <c r="H325" i="5"/>
  <c r="F325" i="5"/>
  <c r="J325" i="5"/>
  <c r="E628" i="5"/>
  <c r="G628" i="5"/>
  <c r="R628" i="5"/>
  <c r="I628" i="5"/>
  <c r="H628" i="5"/>
  <c r="F628" i="5"/>
  <c r="J628" i="5"/>
  <c r="E406" i="5"/>
  <c r="G406" i="5"/>
  <c r="F406" i="5"/>
  <c r="J406" i="5"/>
  <c r="I406" i="5"/>
  <c r="H406" i="5"/>
  <c r="R406" i="5"/>
  <c r="E505" i="5"/>
  <c r="G505" i="5"/>
  <c r="R505" i="5"/>
  <c r="I505" i="5"/>
  <c r="F505" i="5"/>
  <c r="H505" i="5"/>
  <c r="J505" i="5"/>
  <c r="E1020" i="5"/>
  <c r="G1020" i="5"/>
  <c r="H1020" i="5"/>
  <c r="F1020" i="5"/>
  <c r="J1020" i="5"/>
  <c r="I1020" i="5"/>
  <c r="R1020" i="5"/>
  <c r="E788" i="5"/>
  <c r="G788" i="5"/>
  <c r="F788" i="5"/>
  <c r="J788" i="5"/>
  <c r="H788" i="5"/>
  <c r="R788" i="5"/>
  <c r="I788" i="5"/>
  <c r="E1030" i="5"/>
  <c r="G1030" i="5"/>
  <c r="I1030" i="5"/>
  <c r="H1030" i="5"/>
  <c r="R1030" i="5"/>
  <c r="F1030" i="5"/>
  <c r="J1030" i="5"/>
  <c r="E1057" i="5"/>
  <c r="G1057" i="5"/>
  <c r="H1057" i="5"/>
  <c r="I1057" i="5"/>
  <c r="F1057" i="5"/>
  <c r="R1057" i="5"/>
  <c r="J1057" i="5"/>
  <c r="E1183" i="5"/>
  <c r="G1183" i="5"/>
  <c r="F1183" i="5"/>
  <c r="I1183" i="5"/>
  <c r="J1183" i="5"/>
  <c r="H1183" i="5"/>
  <c r="R1183" i="5"/>
  <c r="E723" i="5"/>
  <c r="G723" i="5"/>
  <c r="H723" i="5"/>
  <c r="J723" i="5"/>
  <c r="R723" i="5"/>
  <c r="I723" i="5"/>
  <c r="F723" i="5"/>
  <c r="E1273" i="5"/>
  <c r="G1273" i="5"/>
  <c r="J1273" i="5"/>
  <c r="F1273" i="5"/>
  <c r="R1273" i="5"/>
  <c r="H1273" i="5"/>
  <c r="I1273" i="5"/>
  <c r="G1705" i="5"/>
  <c r="E1705" i="5"/>
  <c r="I1705" i="5"/>
  <c r="J1705" i="5"/>
  <c r="H1705" i="5"/>
  <c r="F1705" i="5"/>
  <c r="R1705" i="5"/>
  <c r="E487" i="5"/>
  <c r="G487" i="5"/>
  <c r="F487" i="5"/>
  <c r="H487" i="5"/>
  <c r="R487" i="5"/>
  <c r="I487" i="5"/>
  <c r="J487" i="5"/>
  <c r="E641" i="5"/>
  <c r="G641" i="5"/>
  <c r="F641" i="5"/>
  <c r="I641" i="5"/>
  <c r="R641" i="5"/>
  <c r="J641" i="5"/>
  <c r="H641" i="5"/>
  <c r="E580" i="5"/>
  <c r="R580" i="5"/>
  <c r="J580" i="5"/>
  <c r="I580" i="5"/>
  <c r="F580" i="5"/>
  <c r="G580" i="5"/>
  <c r="H580" i="5"/>
  <c r="E593" i="5"/>
  <c r="G593" i="5"/>
  <c r="J593" i="5"/>
  <c r="I593" i="5"/>
  <c r="R593" i="5"/>
  <c r="H593" i="5"/>
  <c r="F593" i="5"/>
  <c r="E956" i="5"/>
  <c r="G956" i="5"/>
  <c r="H956" i="5"/>
  <c r="J956" i="5"/>
  <c r="I956" i="5"/>
  <c r="F956" i="5"/>
  <c r="R956" i="5"/>
  <c r="G426" i="5"/>
  <c r="E426" i="5"/>
  <c r="J426" i="5"/>
  <c r="H426" i="5"/>
  <c r="I426" i="5"/>
  <c r="F426" i="5"/>
  <c r="R426" i="5"/>
  <c r="E1073" i="5"/>
  <c r="G1073" i="5"/>
  <c r="I1073" i="5"/>
  <c r="R1073" i="5"/>
  <c r="F1073" i="5"/>
  <c r="H1073" i="5"/>
  <c r="J1073" i="5"/>
  <c r="G1134" i="5"/>
  <c r="E1134" i="5"/>
  <c r="J1134" i="5"/>
  <c r="I1134" i="5"/>
  <c r="R1134" i="5"/>
  <c r="H1134" i="5"/>
  <c r="F1134" i="5"/>
  <c r="E1072" i="5"/>
  <c r="G1072" i="5"/>
  <c r="R1072" i="5"/>
  <c r="J1072" i="5"/>
  <c r="I1072" i="5"/>
  <c r="H1072" i="5"/>
  <c r="F1072" i="5"/>
  <c r="E1297" i="5"/>
  <c r="G1297" i="5"/>
  <c r="J1297" i="5"/>
  <c r="I1297" i="5"/>
  <c r="R1297" i="5"/>
  <c r="F1297" i="5"/>
  <c r="H1297" i="5"/>
  <c r="E1551" i="5"/>
  <c r="G1551" i="5"/>
  <c r="F1551" i="5"/>
  <c r="R1551" i="5"/>
  <c r="I1551" i="5"/>
  <c r="H1551" i="5"/>
  <c r="J1551" i="5"/>
  <c r="E1110" i="5"/>
  <c r="G1110" i="5"/>
  <c r="R1110" i="5"/>
  <c r="H1110" i="5"/>
  <c r="F1110" i="5"/>
  <c r="J1110" i="5"/>
  <c r="I1110" i="5"/>
  <c r="E1174" i="5"/>
  <c r="G1174" i="5"/>
  <c r="J1174" i="5"/>
  <c r="R1174" i="5"/>
  <c r="I1174" i="5"/>
  <c r="F1174" i="5"/>
  <c r="H1174" i="5"/>
  <c r="E931" i="5"/>
  <c r="G931" i="5"/>
  <c r="H931" i="5"/>
  <c r="R931" i="5"/>
  <c r="F931" i="5"/>
  <c r="J931" i="5"/>
  <c r="I931" i="5"/>
  <c r="E1095" i="5"/>
  <c r="G1095" i="5"/>
  <c r="H1095" i="5"/>
  <c r="F1095" i="5"/>
  <c r="R1095" i="5"/>
  <c r="J1095" i="5"/>
  <c r="I1095" i="5"/>
  <c r="E1159" i="5"/>
  <c r="G1159" i="5"/>
  <c r="I1159" i="5"/>
  <c r="F1159" i="5"/>
  <c r="H1159" i="5"/>
  <c r="J1159" i="5"/>
  <c r="R1159" i="5"/>
  <c r="G744" i="5"/>
  <c r="E744" i="5"/>
  <c r="I744" i="5"/>
  <c r="J744" i="5"/>
  <c r="F744" i="5"/>
  <c r="H744" i="5"/>
  <c r="R744" i="5"/>
  <c r="E871" i="5"/>
  <c r="G871" i="5"/>
  <c r="H871" i="5"/>
  <c r="F871" i="5"/>
  <c r="J871" i="5"/>
  <c r="I871" i="5"/>
  <c r="R871" i="5"/>
  <c r="E937" i="5"/>
  <c r="G937" i="5"/>
  <c r="H937" i="5"/>
  <c r="J937" i="5"/>
  <c r="F937" i="5"/>
  <c r="R937" i="5"/>
  <c r="I937" i="5"/>
  <c r="E776" i="5"/>
  <c r="G776" i="5"/>
  <c r="I776" i="5"/>
  <c r="R776" i="5"/>
  <c r="J776" i="5"/>
  <c r="F776" i="5"/>
  <c r="H776" i="5"/>
  <c r="E582" i="5"/>
  <c r="G582" i="5"/>
  <c r="J582" i="5"/>
  <c r="R582" i="5"/>
  <c r="I582" i="5"/>
  <c r="H582" i="5"/>
  <c r="F582" i="5"/>
  <c r="E878" i="5"/>
  <c r="R878" i="5"/>
  <c r="F878" i="5"/>
  <c r="J878" i="5"/>
  <c r="I878" i="5"/>
  <c r="H878" i="5"/>
  <c r="G878" i="5"/>
  <c r="E942" i="5"/>
  <c r="G942" i="5"/>
  <c r="J942" i="5"/>
  <c r="I942" i="5"/>
  <c r="H942" i="5"/>
  <c r="R942" i="5"/>
  <c r="F942" i="5"/>
  <c r="E1006" i="5"/>
  <c r="G1006" i="5"/>
  <c r="F1006" i="5"/>
  <c r="I1006" i="5"/>
  <c r="R1006" i="5"/>
  <c r="J1006" i="5"/>
  <c r="H1006" i="5"/>
  <c r="G849" i="5"/>
  <c r="E849" i="5"/>
  <c r="R849" i="5"/>
  <c r="H849" i="5"/>
  <c r="F849" i="5"/>
  <c r="I849" i="5"/>
  <c r="J849" i="5"/>
  <c r="E1081" i="5"/>
  <c r="G1081" i="5"/>
  <c r="J1081" i="5"/>
  <c r="I1081" i="5"/>
  <c r="R1081" i="5"/>
  <c r="H1081" i="5"/>
  <c r="F1081" i="5"/>
  <c r="E1145" i="5"/>
  <c r="G1145" i="5"/>
  <c r="H1145" i="5"/>
  <c r="R1145" i="5"/>
  <c r="J1145" i="5"/>
  <c r="I1145" i="5"/>
  <c r="F1145" i="5"/>
  <c r="E1347" i="5"/>
  <c r="H1347" i="5"/>
  <c r="I1347" i="5"/>
  <c r="F1347" i="5"/>
  <c r="R1347" i="5"/>
  <c r="J1347" i="5"/>
  <c r="G1347" i="5"/>
  <c r="E1411" i="5"/>
  <c r="H1411" i="5"/>
  <c r="F1411" i="5"/>
  <c r="R1411" i="5"/>
  <c r="J1411" i="5"/>
  <c r="I1411" i="5"/>
  <c r="G1411" i="5"/>
  <c r="E1277" i="5"/>
  <c r="R1277" i="5"/>
  <c r="J1277" i="5"/>
  <c r="I1277" i="5"/>
  <c r="F1277" i="5"/>
  <c r="H1277" i="5"/>
  <c r="G1277" i="5"/>
  <c r="E1229" i="5"/>
  <c r="I1229" i="5"/>
  <c r="J1229" i="5"/>
  <c r="H1229" i="5"/>
  <c r="R1229" i="5"/>
  <c r="F1229" i="5"/>
  <c r="G1229" i="5"/>
  <c r="E1491" i="5"/>
  <c r="I1491" i="5"/>
  <c r="F1491" i="5"/>
  <c r="J1491" i="5"/>
  <c r="H1491" i="5"/>
  <c r="R1491" i="5"/>
  <c r="G1491" i="5"/>
  <c r="E1573" i="5"/>
  <c r="R1573" i="5"/>
  <c r="H1573" i="5"/>
  <c r="F1573" i="5"/>
  <c r="J1573" i="5"/>
  <c r="I1573" i="5"/>
  <c r="G1573" i="5"/>
  <c r="E1637" i="5"/>
  <c r="R1637" i="5"/>
  <c r="J1637" i="5"/>
  <c r="I1637" i="5"/>
  <c r="F1637" i="5"/>
  <c r="H1637" i="5"/>
  <c r="G1637" i="5"/>
  <c r="E1259" i="5"/>
  <c r="H1259" i="5"/>
  <c r="R1259" i="5"/>
  <c r="J1259" i="5"/>
  <c r="I1259" i="5"/>
  <c r="F1259" i="5"/>
  <c r="G1259" i="5"/>
  <c r="E1773" i="5"/>
  <c r="R1773" i="5"/>
  <c r="F1773" i="5"/>
  <c r="I1773" i="5"/>
  <c r="J1773" i="5"/>
  <c r="H1773" i="5"/>
  <c r="G1773" i="5"/>
  <c r="E1603" i="5"/>
  <c r="J1603" i="5"/>
  <c r="H1603" i="5"/>
  <c r="R1603" i="5"/>
  <c r="I1603" i="5"/>
  <c r="F1603" i="5"/>
  <c r="G1603" i="5"/>
  <c r="E1397" i="5"/>
  <c r="I1397" i="5"/>
  <c r="J1397" i="5"/>
  <c r="F1397" i="5"/>
  <c r="R1397" i="5"/>
  <c r="H1397" i="5"/>
  <c r="G1397" i="5"/>
  <c r="E997" i="5"/>
  <c r="H997" i="5"/>
  <c r="J997" i="5"/>
  <c r="F997" i="5"/>
  <c r="R997" i="5"/>
  <c r="I997" i="5"/>
  <c r="G997" i="5"/>
  <c r="E1323" i="5"/>
  <c r="F1323" i="5"/>
  <c r="R1323" i="5"/>
  <c r="J1323" i="5"/>
  <c r="H1323" i="5"/>
  <c r="I1323" i="5"/>
  <c r="G1323" i="5"/>
  <c r="T2309" i="5"/>
  <c r="T2356" i="5"/>
  <c r="S2370" i="5"/>
  <c r="S2364" i="5"/>
  <c r="S2286" i="5"/>
  <c r="T2357" i="5"/>
  <c r="T2365" i="5"/>
  <c r="T2287" i="5"/>
  <c r="T2333" i="5"/>
  <c r="T2284" i="5"/>
  <c r="T2348" i="5"/>
  <c r="T2279" i="5"/>
  <c r="T2240" i="5"/>
  <c r="S2302" i="5"/>
  <c r="S2368" i="5"/>
  <c r="S2366" i="5"/>
  <c r="S2082" i="5"/>
  <c r="T2325" i="5"/>
  <c r="T2341" i="5"/>
  <c r="S2371" i="5"/>
  <c r="S2303" i="5"/>
  <c r="S2362" i="5"/>
  <c r="T2293" i="5"/>
  <c r="T2367" i="5"/>
  <c r="S2372" i="5"/>
  <c r="S2332" i="5"/>
  <c r="T2285" i="5"/>
  <c r="S2369" i="5"/>
  <c r="T2373" i="5"/>
  <c r="T2252" i="5"/>
  <c r="S2098" i="5"/>
  <c r="S2154" i="5"/>
  <c r="S2058" i="5"/>
  <c r="S2066" i="5"/>
  <c r="S2042" i="5"/>
  <c r="T2042" i="5" s="1"/>
  <c r="S2146" i="5"/>
  <c r="S2106" i="5"/>
  <c r="S2130" i="5"/>
  <c r="S2090" i="5"/>
  <c r="S2026" i="5"/>
  <c r="T2090" i="5"/>
  <c r="T2030" i="5"/>
  <c r="T2154" i="5"/>
  <c r="T2146" i="5"/>
  <c r="T2132" i="5"/>
  <c r="T2110" i="5"/>
  <c r="T2280" i="5"/>
  <c r="T2130" i="5"/>
  <c r="T2182" i="5"/>
  <c r="T2082" i="5"/>
  <c r="T2300" i="5"/>
  <c r="T2058" i="5"/>
  <c r="T2026" i="5"/>
  <c r="T2228" i="5"/>
  <c r="T2294" i="5"/>
  <c r="T2260" i="5"/>
  <c r="T2230" i="5"/>
  <c r="T2066" i="5"/>
  <c r="T2148" i="5"/>
  <c r="T2254" i="5"/>
  <c r="T2106" i="5"/>
  <c r="T2078" i="5"/>
  <c r="T2098" i="5"/>
  <c r="T2196" i="5"/>
  <c r="S1822" i="5"/>
  <c r="T1590" i="5"/>
  <c r="S1329" i="5"/>
  <c r="S1728" i="5"/>
  <c r="S1732" i="5"/>
  <c r="S1558" i="5"/>
  <c r="S1622" i="5"/>
  <c r="S1364" i="5"/>
  <c r="T1690" i="5"/>
  <c r="T1546" i="5"/>
  <c r="S1661" i="5"/>
  <c r="T1602" i="5"/>
  <c r="T1691" i="5"/>
  <c r="T1784" i="5"/>
  <c r="S1760" i="5"/>
  <c r="S1542" i="5"/>
  <c r="S1614" i="5"/>
  <c r="S1776" i="5"/>
  <c r="S1667" i="5"/>
  <c r="T1630" i="5"/>
  <c r="S1198" i="5"/>
  <c r="S1508" i="5"/>
  <c r="S1582" i="5"/>
  <c r="S1598" i="5"/>
  <c r="S1756" i="5"/>
  <c r="S1748" i="5"/>
  <c r="S1804" i="5"/>
  <c r="T1610" i="5"/>
  <c r="T333" i="5"/>
  <c r="T1812" i="5"/>
  <c r="S293" i="5"/>
  <c r="S1744" i="5"/>
  <c r="S1780" i="5"/>
  <c r="S1606" i="5"/>
  <c r="S1454" i="5"/>
  <c r="S1471" i="5"/>
  <c r="S1816" i="5"/>
  <c r="T1626" i="5"/>
  <c r="S1677" i="5"/>
  <c r="T1771" i="5"/>
  <c r="T1739" i="5"/>
  <c r="S1490" i="5"/>
  <c r="S1683" i="5"/>
  <c r="S1693" i="5"/>
  <c r="T1802" i="5"/>
  <c r="S1413" i="5"/>
  <c r="T1794" i="5"/>
  <c r="T1467" i="5"/>
  <c r="T1788" i="5"/>
  <c r="S1764" i="5"/>
  <c r="S1719" i="5"/>
  <c r="S1639" i="5"/>
  <c r="S1566" i="5"/>
  <c r="S1820" i="5"/>
  <c r="S1534" i="5"/>
  <c r="T1795" i="5"/>
  <c r="S1698" i="5"/>
  <c r="T1722" i="5"/>
  <c r="T1810" i="5"/>
  <c r="T1445" i="5"/>
  <c r="T1514" i="5"/>
  <c r="T1554" i="5"/>
  <c r="S1473" i="5"/>
  <c r="S1736" i="5"/>
  <c r="S1792" i="5"/>
  <c r="S1574" i="5"/>
  <c r="S1550" i="5"/>
  <c r="S1311" i="5"/>
  <c r="T1738" i="5"/>
  <c r="S1682" i="5"/>
  <c r="T1499" i="5"/>
  <c r="T1469" i="5"/>
  <c r="S1650" i="5"/>
  <c r="T1731" i="5"/>
  <c r="T1723" i="5"/>
  <c r="T1803" i="5"/>
  <c r="T1538" i="5"/>
  <c r="S1699" i="5"/>
  <c r="S1666" i="5"/>
  <c r="T1421" i="5"/>
  <c r="S1396" i="5"/>
  <c r="S1505" i="5"/>
  <c r="S1796" i="5"/>
  <c r="S1304" i="5"/>
  <c r="S1808" i="5"/>
  <c r="S1800" i="5"/>
  <c r="T1562" i="5"/>
  <c r="S1709" i="5"/>
  <c r="T453" i="5"/>
  <c r="T589" i="5"/>
  <c r="T621" i="5"/>
  <c r="T1501" i="5"/>
  <c r="S1437" i="5"/>
  <c r="T1717" i="5"/>
  <c r="T1642" i="5"/>
  <c r="S1651" i="5"/>
  <c r="S1768" i="5"/>
  <c r="S1638" i="5"/>
  <c r="S1752" i="5"/>
  <c r="S1436" i="5"/>
  <c r="S1740" i="5"/>
  <c r="S1724" i="5"/>
  <c r="S1772" i="5"/>
  <c r="T1685" i="5"/>
  <c r="S1715" i="5"/>
  <c r="T1746" i="5"/>
  <c r="S1714" i="5"/>
  <c r="T1778" i="5"/>
  <c r="S240" i="5"/>
  <c r="S32" i="5"/>
  <c r="S136" i="5"/>
  <c r="S72" i="5"/>
  <c r="S168" i="5"/>
  <c r="S208" i="5"/>
  <c r="S264" i="5"/>
  <c r="S160" i="5"/>
  <c r="S96" i="5"/>
  <c r="S216" i="5"/>
  <c r="G54" i="5" l="1"/>
  <c r="H67" i="5"/>
  <c r="G179" i="5"/>
  <c r="R18" i="5"/>
  <c r="G253" i="5"/>
  <c r="R137" i="5"/>
  <c r="R67" i="5"/>
  <c r="H129" i="5"/>
  <c r="F18" i="5"/>
  <c r="H253" i="5"/>
  <c r="F26" i="5"/>
  <c r="G67" i="5"/>
  <c r="E129" i="5"/>
  <c r="X129" i="5" s="1"/>
  <c r="J18" i="5"/>
  <c r="I253" i="5"/>
  <c r="R26" i="5"/>
  <c r="E137" i="5"/>
  <c r="X137" i="5" s="1"/>
  <c r="E67" i="5"/>
  <c r="I18" i="5"/>
  <c r="F187" i="5"/>
  <c r="J253" i="5"/>
  <c r="H26" i="5"/>
  <c r="E18" i="5"/>
  <c r="H187" i="5"/>
  <c r="R8" i="5"/>
  <c r="F253" i="5"/>
  <c r="F165" i="5"/>
  <c r="J26" i="5"/>
  <c r="F92" i="5"/>
  <c r="I187" i="5"/>
  <c r="H278" i="5"/>
  <c r="R55" i="5"/>
  <c r="J187" i="5"/>
  <c r="R253" i="5"/>
  <c r="R278" i="5"/>
  <c r="E165" i="5"/>
  <c r="I161" i="5"/>
  <c r="E26" i="5"/>
  <c r="X26" i="5" s="1"/>
  <c r="R92" i="5"/>
  <c r="I55" i="5"/>
  <c r="G187" i="5"/>
  <c r="F55" i="5"/>
  <c r="E187" i="5"/>
  <c r="F93" i="5"/>
  <c r="J55" i="5"/>
  <c r="F40" i="5"/>
  <c r="H8" i="5"/>
  <c r="H55" i="5"/>
  <c r="H40" i="5"/>
  <c r="F161" i="5"/>
  <c r="R229" i="5"/>
  <c r="R93" i="5"/>
  <c r="F134" i="5"/>
  <c r="J270" i="5"/>
  <c r="H256" i="5"/>
  <c r="G55" i="5"/>
  <c r="R232" i="5"/>
  <c r="F80" i="5"/>
  <c r="J40" i="5"/>
  <c r="H189" i="5"/>
  <c r="H124" i="5"/>
  <c r="G8" i="5"/>
  <c r="E161" i="5"/>
  <c r="H93" i="5"/>
  <c r="I40" i="5"/>
  <c r="G93" i="5"/>
  <c r="H134" i="5"/>
  <c r="H270" i="5"/>
  <c r="J35" i="5"/>
  <c r="R40" i="5"/>
  <c r="J189" i="5"/>
  <c r="R124" i="5"/>
  <c r="R157" i="5"/>
  <c r="R90" i="5"/>
  <c r="I179" i="5"/>
  <c r="H169" i="5"/>
  <c r="E40" i="5"/>
  <c r="X40" i="5" s="1"/>
  <c r="I157" i="5"/>
  <c r="I54" i="5"/>
  <c r="F29" i="5"/>
  <c r="E90" i="5"/>
  <c r="F179" i="5"/>
  <c r="R169" i="5"/>
  <c r="H35" i="5"/>
  <c r="H157" i="5"/>
  <c r="F54" i="5"/>
  <c r="F123" i="5"/>
  <c r="R54" i="5"/>
  <c r="J29" i="5"/>
  <c r="I244" i="5"/>
  <c r="H179" i="5"/>
  <c r="I27" i="5"/>
  <c r="J50" i="5"/>
  <c r="F209" i="5"/>
  <c r="J179" i="5"/>
  <c r="R179" i="5"/>
  <c r="E169" i="5"/>
  <c r="H54" i="5"/>
  <c r="R106" i="5"/>
  <c r="I50" i="5"/>
  <c r="I8" i="5"/>
  <c r="G277" i="5"/>
  <c r="R165" i="5"/>
  <c r="F58" i="5"/>
  <c r="H197" i="5"/>
  <c r="I23" i="5"/>
  <c r="I92" i="5"/>
  <c r="J99" i="5"/>
  <c r="I75" i="5"/>
  <c r="J157" i="5"/>
  <c r="J278" i="5"/>
  <c r="J23" i="5"/>
  <c r="F81" i="5"/>
  <c r="J134" i="5"/>
  <c r="J92" i="5"/>
  <c r="J201" i="5"/>
  <c r="F153" i="5"/>
  <c r="G99" i="5"/>
  <c r="E94" i="5"/>
  <c r="X94" i="5" s="1"/>
  <c r="E92" i="5"/>
  <c r="X92" i="5" s="1"/>
  <c r="J228" i="5"/>
  <c r="G157" i="5"/>
  <c r="I278" i="5"/>
  <c r="I53" i="5"/>
  <c r="F23" i="5"/>
  <c r="H81" i="5"/>
  <c r="E134" i="5"/>
  <c r="F194" i="5"/>
  <c r="F274" i="5"/>
  <c r="G72" i="5"/>
  <c r="F72" i="5"/>
  <c r="I228" i="5"/>
  <c r="E278" i="5"/>
  <c r="J53" i="5"/>
  <c r="E23" i="5"/>
  <c r="E81" i="5"/>
  <c r="R194" i="5"/>
  <c r="J210" i="5"/>
  <c r="R15" i="5"/>
  <c r="F234" i="5"/>
  <c r="J274" i="5"/>
  <c r="H281" i="5"/>
  <c r="I72" i="5"/>
  <c r="R153" i="5"/>
  <c r="F278" i="5"/>
  <c r="E157" i="5"/>
  <c r="X157" i="5" s="1"/>
  <c r="G23" i="5"/>
  <c r="R210" i="5"/>
  <c r="E228" i="5"/>
  <c r="H210" i="5"/>
  <c r="E274" i="5"/>
  <c r="X274" i="5" s="1"/>
  <c r="G194" i="5"/>
  <c r="F210" i="5"/>
  <c r="E15" i="5"/>
  <c r="X15" i="5" s="1"/>
  <c r="J256" i="5"/>
  <c r="J171" i="5"/>
  <c r="J234" i="5"/>
  <c r="F232" i="5"/>
  <c r="R72" i="5"/>
  <c r="H228" i="5"/>
  <c r="H194" i="5"/>
  <c r="I194" i="5"/>
  <c r="F147" i="5"/>
  <c r="F65" i="5"/>
  <c r="E194" i="5"/>
  <c r="X194" i="5" s="1"/>
  <c r="G210" i="5"/>
  <c r="J110" i="5"/>
  <c r="J144" i="5"/>
  <c r="R171" i="5"/>
  <c r="G234" i="5"/>
  <c r="H232" i="5"/>
  <c r="R14" i="5"/>
  <c r="J72" i="5"/>
  <c r="R228" i="5"/>
  <c r="E99" i="5"/>
  <c r="X99" i="5" s="1"/>
  <c r="F228" i="5"/>
  <c r="E153" i="5"/>
  <c r="H53" i="5"/>
  <c r="I210" i="5"/>
  <c r="R53" i="5"/>
  <c r="G15" i="5"/>
  <c r="F171" i="5"/>
  <c r="F277" i="5"/>
  <c r="I245" i="5"/>
  <c r="H65" i="5"/>
  <c r="R110" i="5"/>
  <c r="I144" i="5"/>
  <c r="H171" i="5"/>
  <c r="J232" i="5"/>
  <c r="J36" i="5"/>
  <c r="H14" i="5"/>
  <c r="F8" i="5"/>
  <c r="G274" i="5"/>
  <c r="R277" i="5"/>
  <c r="J245" i="5"/>
  <c r="J65" i="5"/>
  <c r="F110" i="5"/>
  <c r="F144" i="5"/>
  <c r="I171" i="5"/>
  <c r="I232" i="5"/>
  <c r="I36" i="5"/>
  <c r="J14" i="5"/>
  <c r="E8" i="5"/>
  <c r="F53" i="5"/>
  <c r="J15" i="5"/>
  <c r="H72" i="5"/>
  <c r="H277" i="5"/>
  <c r="H245" i="5"/>
  <c r="H165" i="5"/>
  <c r="I65" i="5"/>
  <c r="H110" i="5"/>
  <c r="H144" i="5"/>
  <c r="G171" i="5"/>
  <c r="G232" i="5"/>
  <c r="R36" i="5"/>
  <c r="I197" i="5"/>
  <c r="G14" i="5"/>
  <c r="J200" i="5"/>
  <c r="G110" i="5"/>
  <c r="R144" i="5"/>
  <c r="J129" i="5"/>
  <c r="J197" i="5"/>
  <c r="J277" i="5"/>
  <c r="J165" i="5"/>
  <c r="R65" i="5"/>
  <c r="J58" i="5"/>
  <c r="E65" i="5"/>
  <c r="X65" i="5" s="1"/>
  <c r="E144" i="5"/>
  <c r="X144" i="5" s="1"/>
  <c r="R129" i="5"/>
  <c r="F197" i="5"/>
  <c r="H18" i="5"/>
  <c r="I256" i="5"/>
  <c r="H153" i="5"/>
  <c r="I14" i="5"/>
  <c r="J147" i="5"/>
  <c r="R256" i="5"/>
  <c r="F14" i="5"/>
  <c r="G256" i="5"/>
  <c r="I147" i="5"/>
  <c r="F15" i="5"/>
  <c r="F99" i="5"/>
  <c r="E147" i="5"/>
  <c r="X147" i="5" s="1"/>
  <c r="I15" i="5"/>
  <c r="I99" i="5"/>
  <c r="J94" i="5"/>
  <c r="E200" i="5"/>
  <c r="R99" i="5"/>
  <c r="I94" i="5"/>
  <c r="G66" i="6"/>
  <c r="H66" i="6" s="1"/>
  <c r="D66" i="6" s="1"/>
  <c r="I7" i="5"/>
  <c r="J185" i="5"/>
  <c r="F7" i="5"/>
  <c r="H66" i="5"/>
  <c r="F185" i="5"/>
  <c r="H7" i="5"/>
  <c r="J66" i="5"/>
  <c r="J131" i="5"/>
  <c r="R7" i="5"/>
  <c r="F66" i="5"/>
  <c r="H131" i="5"/>
  <c r="I185" i="5"/>
  <c r="R107" i="5"/>
  <c r="J7" i="5"/>
  <c r="E66" i="5"/>
  <c r="X66" i="5" s="1"/>
  <c r="R131" i="5"/>
  <c r="R185" i="5"/>
  <c r="J107" i="5"/>
  <c r="E7" i="5"/>
  <c r="I131" i="5"/>
  <c r="E185" i="5"/>
  <c r="X185" i="5" s="1"/>
  <c r="F131" i="5"/>
  <c r="I107" i="5"/>
  <c r="F107" i="5"/>
  <c r="F90" i="5"/>
  <c r="I110" i="5"/>
  <c r="G131" i="5"/>
  <c r="J106" i="5"/>
  <c r="I169" i="5"/>
  <c r="I129" i="5"/>
  <c r="H107" i="5"/>
  <c r="G107" i="5"/>
  <c r="I90" i="5"/>
  <c r="F169" i="5"/>
  <c r="J153" i="5"/>
  <c r="F129" i="5"/>
  <c r="E24" i="5"/>
  <c r="X24" i="5" s="1"/>
  <c r="R188" i="5"/>
  <c r="E53" i="5"/>
  <c r="X53" i="5" s="1"/>
  <c r="I153" i="5"/>
  <c r="G68" i="6"/>
  <c r="H68" i="6" s="1"/>
  <c r="D68" i="6" s="1"/>
  <c r="I188" i="5"/>
  <c r="C49" i="6"/>
  <c r="E188" i="5"/>
  <c r="X188" i="5" s="1"/>
  <c r="I112" i="5"/>
  <c r="F188" i="5"/>
  <c r="H188" i="5"/>
  <c r="D30" i="6"/>
  <c r="C30" i="6"/>
  <c r="G65" i="6"/>
  <c r="H65" i="6" s="1"/>
  <c r="D65" i="6" s="1"/>
  <c r="H112" i="5"/>
  <c r="J112" i="5"/>
  <c r="G188" i="5"/>
  <c r="G67" i="6"/>
  <c r="H67" i="6" s="1"/>
  <c r="D67" i="6" s="1"/>
  <c r="F112" i="5"/>
  <c r="R147" i="5"/>
  <c r="F33" i="5"/>
  <c r="H90" i="5"/>
  <c r="D40" i="6"/>
  <c r="C40" i="6"/>
  <c r="F266" i="5"/>
  <c r="F24" i="5"/>
  <c r="H266" i="5"/>
  <c r="E112" i="5"/>
  <c r="X112" i="5" s="1"/>
  <c r="D45" i="6"/>
  <c r="C45" i="6"/>
  <c r="J24" i="5"/>
  <c r="I66" i="5"/>
  <c r="J93" i="5"/>
  <c r="H147" i="5"/>
  <c r="E33" i="5"/>
  <c r="X33" i="5" s="1"/>
  <c r="H24" i="5"/>
  <c r="J266" i="5"/>
  <c r="G112" i="5"/>
  <c r="I266" i="5"/>
  <c r="R66" i="5"/>
  <c r="R24" i="5"/>
  <c r="R266" i="5"/>
  <c r="I24" i="5"/>
  <c r="G266" i="5"/>
  <c r="X32" i="5"/>
  <c r="B2" i="6"/>
  <c r="X264" i="5"/>
  <c r="X240" i="5"/>
  <c r="X168" i="5"/>
  <c r="X200" i="5"/>
  <c r="X2273" i="5"/>
  <c r="X2323" i="5"/>
  <c r="X2305" i="5"/>
  <c r="X2318" i="5"/>
  <c r="X2321" i="5"/>
  <c r="X2337" i="5"/>
  <c r="X2314" i="5"/>
  <c r="X2335" i="5"/>
  <c r="X2358" i="5"/>
  <c r="X2330" i="5"/>
  <c r="X2349" i="5"/>
  <c r="X2342" i="5"/>
  <c r="X2275" i="5"/>
  <c r="X2339" i="5"/>
  <c r="X2328" i="5"/>
  <c r="X2267" i="5"/>
  <c r="X2343" i="5"/>
  <c r="X2326" i="5"/>
  <c r="X2340" i="5"/>
  <c r="X2361" i="5"/>
  <c r="X2319" i="5"/>
  <c r="X2311" i="5"/>
  <c r="X2243" i="5"/>
  <c r="X2322" i="5"/>
  <c r="X2351" i="5"/>
  <c r="X2344" i="5"/>
  <c r="X2360" i="5"/>
  <c r="X2352" i="5"/>
  <c r="X2359" i="5"/>
  <c r="X2082" i="5"/>
  <c r="X2242" i="5"/>
  <c r="X2306" i="5"/>
  <c r="X2312" i="5"/>
  <c r="X2327" i="5"/>
  <c r="X2289" i="5"/>
  <c r="X2274" i="5"/>
  <c r="X2338" i="5"/>
  <c r="X2334" i="5"/>
  <c r="X2353" i="5"/>
  <c r="X2346" i="5"/>
  <c r="X2320" i="5"/>
  <c r="X2307" i="5"/>
  <c r="X2317" i="5"/>
  <c r="X2299" i="5"/>
  <c r="X2308" i="5"/>
  <c r="X2324" i="5"/>
  <c r="X2310" i="5"/>
  <c r="X2345" i="5"/>
  <c r="X2336" i="5"/>
  <c r="X2331" i="5"/>
  <c r="X2313" i="5"/>
  <c r="X2347" i="5"/>
  <c r="X2355" i="5"/>
  <c r="X2354" i="5"/>
  <c r="X2350" i="5"/>
  <c r="X2026" i="5"/>
  <c r="X2090" i="5"/>
  <c r="X2130" i="5"/>
  <c r="X2106" i="5"/>
  <c r="X2146" i="5"/>
  <c r="X2042" i="5"/>
  <c r="X2066" i="5"/>
  <c r="X2058" i="5"/>
  <c r="X2154" i="5"/>
  <c r="X2098" i="5"/>
  <c r="X2070" i="5"/>
  <c r="X2137" i="5"/>
  <c r="X1997" i="5"/>
  <c r="X2277" i="5"/>
  <c r="X2113" i="5"/>
  <c r="X1933" i="5"/>
  <c r="X2016" i="5"/>
  <c r="X2021" i="5"/>
  <c r="X2095" i="5"/>
  <c r="X2264" i="5"/>
  <c r="X2281" i="5"/>
  <c r="X1912" i="5"/>
  <c r="X2019" i="5"/>
  <c r="X1959" i="5"/>
  <c r="X2155" i="5"/>
  <c r="X2014" i="5"/>
  <c r="X2237" i="5"/>
  <c r="X2009" i="5"/>
  <c r="X1861" i="5"/>
  <c r="X2213" i="5"/>
  <c r="X2015" i="5"/>
  <c r="X1976" i="5"/>
  <c r="X2222" i="5"/>
  <c r="X1964" i="5"/>
  <c r="X2241" i="5"/>
  <c r="X2051" i="5"/>
  <c r="X2143" i="5"/>
  <c r="X1858" i="5"/>
  <c r="X2166" i="5"/>
  <c r="X1830" i="5"/>
  <c r="X2085" i="5"/>
  <c r="X1843" i="5"/>
  <c r="X1979" i="5"/>
  <c r="X1944" i="5"/>
  <c r="X1908" i="5"/>
  <c r="X1914" i="5"/>
  <c r="X1922" i="5"/>
  <c r="X1927" i="5"/>
  <c r="X2047" i="5"/>
  <c r="X2043" i="5"/>
  <c r="X2251" i="5"/>
  <c r="X2255" i="5"/>
  <c r="X1906" i="5"/>
  <c r="X1953" i="5"/>
  <c r="X1833" i="5"/>
  <c r="X1837" i="5"/>
  <c r="X2117" i="5"/>
  <c r="X1848" i="5"/>
  <c r="X2176" i="5"/>
  <c r="X1966" i="5"/>
  <c r="X2262" i="5"/>
  <c r="X2004" i="5"/>
  <c r="X1948" i="5"/>
  <c r="X1925" i="5"/>
  <c r="X1879" i="5"/>
  <c r="X1945" i="5"/>
  <c r="X2295" i="5"/>
  <c r="X2057" i="5"/>
  <c r="X2172" i="5"/>
  <c r="X2055" i="5"/>
  <c r="X1980" i="5"/>
  <c r="X1885" i="5"/>
  <c r="X1825" i="5"/>
  <c r="X1862" i="5"/>
  <c r="X2053" i="5"/>
  <c r="X1864" i="5"/>
  <c r="X2151" i="5"/>
  <c r="X2011" i="5"/>
  <c r="X1936" i="5"/>
  <c r="X2002" i="5"/>
  <c r="X1950" i="5"/>
  <c r="X2006" i="5"/>
  <c r="X1977" i="5"/>
  <c r="X2183" i="5"/>
  <c r="X1826" i="5"/>
  <c r="X1901" i="5"/>
  <c r="X1887" i="5"/>
  <c r="X1999" i="5"/>
  <c r="X1834" i="5"/>
  <c r="X1831" i="5"/>
  <c r="X2008" i="5"/>
  <c r="X1851" i="5"/>
  <c r="X1882" i="5"/>
  <c r="X1890" i="5"/>
  <c r="X2097" i="5"/>
  <c r="X2067" i="5"/>
  <c r="X1904" i="5"/>
  <c r="X2039" i="5"/>
  <c r="X1849" i="5"/>
  <c r="X2200" i="5"/>
  <c r="X1859" i="5"/>
  <c r="X2022" i="5"/>
  <c r="X2089" i="5"/>
  <c r="X1970" i="5"/>
  <c r="X1963" i="5"/>
  <c r="X2020" i="5"/>
  <c r="X2268" i="5"/>
  <c r="X2150" i="5"/>
  <c r="X2112" i="5"/>
  <c r="X2027" i="5"/>
  <c r="X2266" i="5"/>
  <c r="X2174" i="5"/>
  <c r="X1943" i="5"/>
  <c r="X1839" i="5"/>
  <c r="X2231" i="5"/>
  <c r="X1915" i="5"/>
  <c r="X1938" i="5"/>
  <c r="X2108" i="5"/>
  <c r="X2145" i="5"/>
  <c r="X2068" i="5"/>
  <c r="X1949" i="5"/>
  <c r="X2093" i="5"/>
  <c r="X1855" i="5"/>
  <c r="X1860" i="5"/>
  <c r="X2076" i="5"/>
  <c r="X1835" i="5"/>
  <c r="X2031" i="5"/>
  <c r="X2103" i="5"/>
  <c r="X2233" i="5"/>
  <c r="X2247" i="5"/>
  <c r="X1902" i="5"/>
  <c r="X2258" i="5"/>
  <c r="X2083" i="5"/>
  <c r="X2269" i="5"/>
  <c r="X2073" i="5"/>
  <c r="X2079" i="5"/>
  <c r="X1871" i="5"/>
  <c r="X2094" i="5"/>
  <c r="X1965" i="5"/>
  <c r="X1951" i="5"/>
  <c r="X2052" i="5"/>
  <c r="X1932" i="5"/>
  <c r="X1971" i="5"/>
  <c r="X1929" i="5"/>
  <c r="X2135" i="5"/>
  <c r="X1880" i="5"/>
  <c r="X2265" i="5"/>
  <c r="X1934" i="5"/>
  <c r="X2032" i="5"/>
  <c r="X2203" i="5"/>
  <c r="X1892" i="5"/>
  <c r="X2111" i="5"/>
  <c r="X1942" i="5"/>
  <c r="X2270" i="5"/>
  <c r="X2141" i="5"/>
  <c r="X1903" i="5"/>
  <c r="X2092" i="5"/>
  <c r="X2064" i="5"/>
  <c r="X2173" i="5"/>
  <c r="X1844" i="5"/>
  <c r="X2253" i="5"/>
  <c r="X1896" i="5"/>
  <c r="X2256" i="5"/>
  <c r="X2065" i="5"/>
  <c r="X2249" i="5"/>
  <c r="X2003" i="5"/>
  <c r="X1961" i="5"/>
  <c r="X2234" i="5"/>
  <c r="X1931" i="5"/>
  <c r="X1941" i="5"/>
  <c r="X1856" i="5"/>
  <c r="X2169" i="5"/>
  <c r="X1920" i="5"/>
  <c r="X2127" i="5"/>
  <c r="X1840" i="5"/>
  <c r="X1935" i="5"/>
  <c r="X1866" i="5"/>
  <c r="X1870" i="5"/>
  <c r="X1972" i="5"/>
  <c r="X2069" i="5"/>
  <c r="X2187" i="5"/>
  <c r="X2087" i="5"/>
  <c r="X2144" i="5"/>
  <c r="X1875" i="5"/>
  <c r="X2272" i="5"/>
  <c r="X1874" i="5"/>
  <c r="X1916" i="5"/>
  <c r="X2246" i="5"/>
  <c r="X2282" i="5"/>
  <c r="X1978" i="5"/>
  <c r="X2101" i="5"/>
  <c r="X2134" i="5"/>
  <c r="X1872" i="5"/>
  <c r="X1897" i="5"/>
  <c r="X1968" i="5"/>
  <c r="X2123" i="5"/>
  <c r="X2116" i="5"/>
  <c r="X1913" i="5"/>
  <c r="X2017" i="5"/>
  <c r="X1937" i="5"/>
  <c r="X2278" i="5"/>
  <c r="X1956" i="5"/>
  <c r="X2153" i="5"/>
  <c r="X2161" i="5"/>
  <c r="X1841" i="5"/>
  <c r="X2297" i="5"/>
  <c r="X1868" i="5"/>
  <c r="X1876" i="5"/>
  <c r="X2248" i="5"/>
  <c r="X2235" i="5"/>
  <c r="X1926" i="5"/>
  <c r="X2211" i="5"/>
  <c r="X2061" i="5"/>
  <c r="X2245" i="5"/>
  <c r="X2259" i="5"/>
  <c r="X2236" i="5"/>
  <c r="X2263" i="5"/>
  <c r="X1967" i="5"/>
  <c r="X2060" i="5"/>
  <c r="X1881" i="5"/>
  <c r="X2257" i="5"/>
  <c r="X1828" i="5"/>
  <c r="X2288" i="5"/>
  <c r="X2149" i="5"/>
  <c r="X1921" i="5"/>
  <c r="X1878" i="5"/>
  <c r="X1958" i="5"/>
  <c r="X1854" i="5"/>
  <c r="X2239" i="5"/>
  <c r="X1989" i="5"/>
  <c r="X1900" i="5"/>
  <c r="X2296" i="5"/>
  <c r="X1930" i="5"/>
  <c r="X2109" i="5"/>
  <c r="X2107" i="5"/>
  <c r="X1883" i="5"/>
  <c r="X2291" i="5"/>
  <c r="X1918" i="5"/>
  <c r="X1919" i="5"/>
  <c r="X1867" i="5"/>
  <c r="X1954" i="5"/>
  <c r="X2206" i="5"/>
  <c r="X2072" i="5"/>
  <c r="X2025" i="5"/>
  <c r="X2250" i="5"/>
  <c r="X1889" i="5"/>
  <c r="X2084" i="5"/>
  <c r="X2080" i="5"/>
  <c r="X2210" i="5"/>
  <c r="X1907" i="5"/>
  <c r="X1987" i="5"/>
  <c r="X1829" i="5"/>
  <c r="X1847" i="5"/>
  <c r="X1836" i="5"/>
  <c r="X2115" i="5"/>
  <c r="X1845" i="5"/>
  <c r="X2007" i="5"/>
  <c r="X1996" i="5"/>
  <c r="X1973" i="5"/>
  <c r="X1928" i="5"/>
  <c r="X2276" i="5"/>
  <c r="X1952" i="5"/>
  <c r="X2283" i="5"/>
  <c r="X1827" i="5"/>
  <c r="X1869" i="5"/>
  <c r="X1998" i="5"/>
  <c r="X2133" i="5"/>
  <c r="X1842" i="5"/>
  <c r="X2139" i="5"/>
  <c r="X1994" i="5"/>
  <c r="X1962" i="5"/>
  <c r="X2158" i="5"/>
  <c r="X2271" i="5"/>
  <c r="X2238" i="5"/>
  <c r="X1857" i="5"/>
  <c r="X1865" i="5"/>
  <c r="X2056" i="5"/>
  <c r="X2091" i="5"/>
  <c r="X1893" i="5"/>
  <c r="X1911" i="5"/>
  <c r="X2059" i="5"/>
  <c r="X1955" i="5"/>
  <c r="X1899" i="5"/>
  <c r="X1984" i="5"/>
  <c r="X1853" i="5"/>
  <c r="X1940" i="5"/>
  <c r="X2000" i="5"/>
  <c r="X1873" i="5"/>
  <c r="X1974" i="5"/>
  <c r="X1946" i="5"/>
  <c r="X1993" i="5"/>
  <c r="X2005" i="5"/>
  <c r="X1850" i="5"/>
  <c r="X1960" i="5"/>
  <c r="X1939" i="5"/>
  <c r="X2013" i="5"/>
  <c r="X2189" i="5"/>
  <c r="X1846" i="5"/>
  <c r="X2207" i="5"/>
  <c r="X1947" i="5"/>
  <c r="X2048" i="5"/>
  <c r="X2261" i="5"/>
  <c r="X2170" i="5"/>
  <c r="X2232" i="5"/>
  <c r="X1975" i="5"/>
  <c r="X1924" i="5"/>
  <c r="X2049" i="5"/>
  <c r="X2298" i="5"/>
  <c r="X1991" i="5"/>
  <c r="X2081" i="5"/>
  <c r="X1917" i="5"/>
  <c r="X1905" i="5"/>
  <c r="X96" i="5"/>
  <c r="X160" i="5"/>
  <c r="X1824" i="5"/>
  <c r="X1823" i="5"/>
  <c r="X216" i="5"/>
  <c r="X293" i="5"/>
  <c r="D54" i="6"/>
  <c r="C54" i="6"/>
  <c r="D63" i="6"/>
  <c r="C63" i="6"/>
  <c r="D58" i="6"/>
  <c r="C58" i="6"/>
  <c r="D57" i="6"/>
  <c r="C57" i="6"/>
  <c r="D60" i="6"/>
  <c r="C60" i="6"/>
  <c r="D44" i="6"/>
  <c r="C44" i="6"/>
  <c r="H55" i="6"/>
  <c r="F56" i="6"/>
  <c r="H56" i="6" s="1"/>
  <c r="D59" i="6"/>
  <c r="C59" i="6"/>
  <c r="D62" i="6"/>
  <c r="C62" i="6"/>
  <c r="D29" i="6"/>
  <c r="C29" i="6"/>
  <c r="D39" i="6"/>
  <c r="C39" i="6"/>
  <c r="X1768" i="5"/>
  <c r="X1329" i="5"/>
  <c r="X1816" i="5"/>
  <c r="X1800" i="5"/>
  <c r="X1534" i="5"/>
  <c r="X1804" i="5"/>
  <c r="X1776" i="5"/>
  <c r="X1772" i="5"/>
  <c r="X1808" i="5"/>
  <c r="X1820" i="5"/>
  <c r="X1471" i="5"/>
  <c r="X1748" i="5"/>
  <c r="X1364" i="5"/>
  <c r="X1724" i="5"/>
  <c r="X1304" i="5"/>
  <c r="X1311" i="5"/>
  <c r="X1566" i="5"/>
  <c r="X1756" i="5"/>
  <c r="X1622" i="5"/>
  <c r="X1740" i="5"/>
  <c r="X1550" i="5"/>
  <c r="X1639" i="5"/>
  <c r="X1454" i="5"/>
  <c r="X1598" i="5"/>
  <c r="X1436" i="5"/>
  <c r="X1796" i="5"/>
  <c r="X1574" i="5"/>
  <c r="X1606" i="5"/>
  <c r="X1614" i="5"/>
  <c r="X1558" i="5"/>
  <c r="X1752" i="5"/>
  <c r="X1505" i="5"/>
  <c r="X1792" i="5"/>
  <c r="X1582" i="5"/>
  <c r="X1542" i="5"/>
  <c r="X1732" i="5"/>
  <c r="X1736" i="5"/>
  <c r="X1719" i="5"/>
  <c r="X1780" i="5"/>
  <c r="X1508" i="5"/>
  <c r="X1760" i="5"/>
  <c r="X1728" i="5"/>
  <c r="X1638" i="5"/>
  <c r="X1396" i="5"/>
  <c r="X1473" i="5"/>
  <c r="X1764" i="5"/>
  <c r="X1744" i="5"/>
  <c r="X1198" i="5"/>
  <c r="X931" i="5"/>
  <c r="X628" i="5"/>
  <c r="X997" i="5"/>
  <c r="X1229" i="5"/>
  <c r="X942" i="5"/>
  <c r="X1095" i="5"/>
  <c r="X1134" i="5"/>
  <c r="X1073" i="5"/>
  <c r="X1705" i="5"/>
  <c r="X1273" i="5"/>
  <c r="X406" i="5"/>
  <c r="X971" i="5"/>
  <c r="X548" i="5"/>
  <c r="X1498" i="5"/>
  <c r="X1331" i="5"/>
  <c r="X664" i="5"/>
  <c r="X1615" i="5"/>
  <c r="X758" i="5"/>
  <c r="X570" i="5"/>
  <c r="X1591" i="5"/>
  <c r="X797" i="5"/>
  <c r="X849" i="5"/>
  <c r="X1006" i="5"/>
  <c r="X851" i="5"/>
  <c r="X1528" i="5"/>
  <c r="X1343" i="5"/>
  <c r="X929" i="5"/>
  <c r="X1466" i="5"/>
  <c r="X1322" i="5"/>
  <c r="X974" i="5"/>
  <c r="X680" i="5"/>
  <c r="X1059" i="5"/>
  <c r="X138" i="5"/>
  <c r="X536" i="5"/>
  <c r="X1152" i="5"/>
  <c r="X1008" i="5"/>
  <c r="X792" i="5"/>
  <c r="X1438" i="5"/>
  <c r="X1609" i="5"/>
  <c r="X764" i="5"/>
  <c r="X1282" i="5"/>
  <c r="X695" i="5"/>
  <c r="X669" i="5"/>
  <c r="X196" i="5"/>
  <c r="X503" i="5"/>
  <c r="X634" i="5"/>
  <c r="X1414" i="5"/>
  <c r="X1112" i="5"/>
  <c r="X294" i="5"/>
  <c r="X790" i="5"/>
  <c r="X573" i="5"/>
  <c r="X1191" i="5"/>
  <c r="X1640" i="5"/>
  <c r="X768" i="5"/>
  <c r="X477" i="5"/>
  <c r="X505" i="5"/>
  <c r="X1476" i="5"/>
  <c r="X1470" i="5"/>
  <c r="X1209" i="5"/>
  <c r="X1400" i="5"/>
  <c r="X801" i="5"/>
  <c r="X1523" i="5"/>
  <c r="X805" i="5"/>
  <c r="X638" i="5"/>
  <c r="X783" i="5"/>
  <c r="X1573" i="5"/>
  <c r="X1323" i="5"/>
  <c r="X1434" i="5"/>
  <c r="X749" i="5"/>
  <c r="X987" i="5"/>
  <c r="X766" i="5"/>
  <c r="X1628" i="5"/>
  <c r="X1386" i="5"/>
  <c r="X1222" i="5"/>
  <c r="X1158" i="5"/>
  <c r="X1173" i="5"/>
  <c r="X1579" i="5"/>
  <c r="X485" i="5"/>
  <c r="X441" i="5"/>
  <c r="X720" i="5"/>
  <c r="X1220" i="5"/>
  <c r="X1491" i="5"/>
  <c r="X744" i="5"/>
  <c r="X1159" i="5"/>
  <c r="X1395" i="5"/>
  <c r="X675" i="5"/>
  <c r="X921" i="5"/>
  <c r="X839" i="5"/>
  <c r="X678" i="5"/>
  <c r="X1330" i="5"/>
  <c r="X989" i="5"/>
  <c r="X1233" i="5"/>
  <c r="X1216" i="5"/>
  <c r="X1425" i="5"/>
  <c r="X1406" i="5"/>
  <c r="X412" i="5"/>
  <c r="X1624" i="5"/>
  <c r="X1295" i="5"/>
  <c r="X1319" i="5"/>
  <c r="X1099" i="5"/>
  <c r="X1500" i="5"/>
  <c r="X501" i="5"/>
  <c r="X972" i="5"/>
  <c r="X1032" i="5"/>
  <c r="X700" i="5"/>
  <c r="X1555" i="5"/>
  <c r="X998" i="5"/>
  <c r="X1284" i="5"/>
  <c r="X1027" i="5"/>
  <c r="X1153" i="5"/>
  <c r="X795" i="5"/>
  <c r="X1603" i="5"/>
  <c r="X1411" i="5"/>
  <c r="X582" i="5"/>
  <c r="X1174" i="5"/>
  <c r="X426" i="5"/>
  <c r="X956" i="5"/>
  <c r="X1183" i="5"/>
  <c r="X325" i="5"/>
  <c r="X1557" i="5"/>
  <c r="X541" i="5"/>
  <c r="X545" i="5"/>
  <c r="X1344" i="5"/>
  <c r="X1281" i="5"/>
  <c r="X482" i="5"/>
  <c r="X1377" i="5"/>
  <c r="X810" i="5"/>
  <c r="X1694" i="5"/>
  <c r="X1478" i="5"/>
  <c r="X1348" i="5"/>
  <c r="X1287" i="5"/>
  <c r="X970" i="5"/>
  <c r="X652" i="5"/>
  <c r="X753" i="5"/>
  <c r="X1403" i="5"/>
  <c r="X717" i="5"/>
  <c r="X1612" i="5"/>
  <c r="X1397" i="5"/>
  <c r="X1277" i="5"/>
  <c r="X878" i="5"/>
  <c r="X723" i="5"/>
  <c r="X455" i="5"/>
  <c r="X1621" i="5"/>
  <c r="X1005" i="5"/>
  <c r="X388" i="5"/>
  <c r="X347" i="5"/>
  <c r="X1526" i="5"/>
  <c r="X1128" i="5"/>
  <c r="X1310" i="5"/>
  <c r="X581" i="5"/>
  <c r="X1569" i="5"/>
  <c r="X1215" i="5"/>
  <c r="X1039" i="5"/>
  <c r="X1034" i="5"/>
  <c r="X794" i="5"/>
  <c r="X521" i="5"/>
  <c r="X1298" i="5"/>
  <c r="X1037" i="5"/>
  <c r="X1676" i="5"/>
  <c r="X1326" i="5"/>
  <c r="X943" i="5"/>
  <c r="X926" i="5"/>
  <c r="X712" i="5"/>
  <c r="X832" i="5"/>
  <c r="X1072" i="5"/>
  <c r="X487" i="5"/>
  <c r="X1020" i="5"/>
  <c r="X860" i="5"/>
  <c r="X1789" i="5"/>
  <c r="X1245" i="5"/>
  <c r="X1195" i="5"/>
  <c r="X440" i="5"/>
  <c r="X728" i="5"/>
  <c r="X967" i="5"/>
  <c r="X1564" i="5"/>
  <c r="X995" i="5"/>
  <c r="X1524" i="5"/>
  <c r="X1592" i="5"/>
  <c r="X1407" i="5"/>
  <c r="X778" i="5"/>
  <c r="X706" i="5"/>
  <c r="X376" i="5"/>
  <c r="X43" i="5"/>
  <c r="X1673" i="5"/>
  <c r="X1781" i="5"/>
  <c r="X1440" i="5"/>
  <c r="X1168" i="5"/>
  <c r="X1276" i="5"/>
  <c r="X862" i="5"/>
  <c r="X740" i="5"/>
  <c r="X884" i="5"/>
  <c r="X646" i="5"/>
  <c r="X574" i="5"/>
  <c r="X798" i="5"/>
  <c r="X1506" i="5"/>
  <c r="X1379" i="5"/>
  <c r="X1038" i="5"/>
  <c r="X807" i="5"/>
  <c r="X1619" i="5"/>
  <c r="X1138" i="5"/>
  <c r="X85" i="5"/>
  <c r="X1301" i="5"/>
  <c r="X285" i="5"/>
  <c r="X1127" i="5"/>
  <c r="X450" i="5"/>
  <c r="X719" i="5"/>
  <c r="X830" i="5"/>
  <c r="X117" i="5"/>
  <c r="X1589" i="5"/>
  <c r="X1363" i="5"/>
  <c r="X408" i="5"/>
  <c r="X615" i="5"/>
  <c r="X1361" i="5"/>
  <c r="X649" i="5"/>
  <c r="X1462" i="5"/>
  <c r="X1199" i="5"/>
  <c r="X278" i="5"/>
  <c r="X473" i="5"/>
  <c r="X1029" i="5"/>
  <c r="X1263" i="5"/>
  <c r="X1393" i="5"/>
  <c r="X1144" i="5"/>
  <c r="X1017" i="5"/>
  <c r="X1520" i="5"/>
  <c r="X600" i="5"/>
  <c r="X854" i="5"/>
  <c r="X1097" i="5"/>
  <c r="X1391" i="5"/>
  <c r="X420" i="5"/>
  <c r="X1249" i="5"/>
  <c r="X1217" i="5"/>
  <c r="X633" i="5"/>
  <c r="X1036" i="5"/>
  <c r="X743" i="5"/>
  <c r="X1460" i="5"/>
  <c r="X721" i="5"/>
  <c r="X821" i="5"/>
  <c r="X1161" i="5"/>
  <c r="X1296" i="5"/>
  <c r="X1270" i="5"/>
  <c r="X841" i="5"/>
  <c r="X694" i="5"/>
  <c r="X1355" i="5"/>
  <c r="X733" i="5"/>
  <c r="X780" i="5"/>
  <c r="X172" i="5"/>
  <c r="X656" i="5"/>
  <c r="X883" i="5"/>
  <c r="X681" i="5"/>
  <c r="X1092" i="5"/>
  <c r="X1553" i="5"/>
  <c r="X1045" i="5"/>
  <c r="X493" i="5"/>
  <c r="X1237" i="5"/>
  <c r="X651" i="5"/>
  <c r="X519" i="5"/>
  <c r="X1271" i="5"/>
  <c r="X826" i="5"/>
  <c r="X1318" i="5"/>
  <c r="X248" i="5"/>
  <c r="X1254" i="5"/>
  <c r="X1536" i="5"/>
  <c r="X1084" i="5"/>
  <c r="X1180" i="5"/>
  <c r="X11" i="5"/>
  <c r="X1753" i="5"/>
  <c r="X1098" i="5"/>
  <c r="X1054" i="5"/>
  <c r="X1617" i="5"/>
  <c r="X1122" i="5"/>
  <c r="X911" i="5"/>
  <c r="X918" i="5"/>
  <c r="X819" i="5"/>
  <c r="X1280" i="5"/>
  <c r="X1398" i="5"/>
  <c r="X952" i="5"/>
  <c r="X1608" i="5"/>
  <c r="X944" i="5"/>
  <c r="X1266" i="5"/>
  <c r="X500" i="5"/>
  <c r="X1164" i="5"/>
  <c r="X315" i="5"/>
  <c r="X900" i="5"/>
  <c r="X873" i="5"/>
  <c r="X935" i="5"/>
  <c r="X587" i="5"/>
  <c r="X924" i="5"/>
  <c r="X979" i="5"/>
  <c r="X403" i="5"/>
  <c r="X1100" i="5"/>
  <c r="X246" i="5"/>
  <c r="X1131" i="5"/>
  <c r="X121" i="5"/>
  <c r="X193" i="5"/>
  <c r="X583" i="5"/>
  <c r="X58" i="5"/>
  <c r="X404" i="5"/>
  <c r="X7" i="5"/>
  <c r="X391" i="5"/>
  <c r="X154" i="5"/>
  <c r="X1770" i="5"/>
  <c r="X1202" i="5"/>
  <c r="X23" i="5"/>
  <c r="X353" i="5"/>
  <c r="X1706" i="5"/>
  <c r="X298" i="5"/>
  <c r="X60" i="5"/>
  <c r="X89" i="5"/>
  <c r="X671" i="5"/>
  <c r="X286" i="5"/>
  <c r="X132" i="5"/>
  <c r="X397" i="5"/>
  <c r="X1767" i="5"/>
  <c r="X661" i="5"/>
  <c r="X594" i="5"/>
  <c r="X302" i="5"/>
  <c r="X148" i="5"/>
  <c r="X1702" i="5"/>
  <c r="X247" i="5"/>
  <c r="X257" i="5"/>
  <c r="X466" i="5"/>
  <c r="X186" i="5"/>
  <c r="X210" i="5"/>
  <c r="X891" i="5"/>
  <c r="X361" i="5"/>
  <c r="X367" i="5"/>
  <c r="X79" i="5"/>
  <c r="X68" i="5"/>
  <c r="X370" i="5"/>
  <c r="X156" i="5"/>
  <c r="X1475" i="5"/>
  <c r="X528" i="5"/>
  <c r="X179" i="5"/>
  <c r="X238" i="5"/>
  <c r="X273" i="5"/>
  <c r="X590" i="5"/>
  <c r="X316" i="5"/>
  <c r="X145" i="5"/>
  <c r="X1727" i="5"/>
  <c r="X605" i="5"/>
  <c r="X155" i="5"/>
  <c r="X1163" i="5"/>
  <c r="X150" i="5"/>
  <c r="X492" i="5"/>
  <c r="X491" i="5"/>
  <c r="X120" i="5"/>
  <c r="X290" i="5"/>
  <c r="X398" i="5"/>
  <c r="X232" i="5"/>
  <c r="X205" i="5"/>
  <c r="X1799" i="5"/>
  <c r="X36" i="5"/>
  <c r="X722" i="5"/>
  <c r="X490" i="5"/>
  <c r="X61" i="5"/>
  <c r="X1718" i="5"/>
  <c r="X38" i="5"/>
  <c r="X399" i="5"/>
  <c r="X1405" i="5"/>
  <c r="X63" i="5"/>
  <c r="X64" i="5"/>
  <c r="X310" i="5"/>
  <c r="X1483" i="5"/>
  <c r="X779" i="5"/>
  <c r="X1775" i="5"/>
  <c r="X423" i="5"/>
  <c r="X78" i="5"/>
  <c r="X1658" i="5"/>
  <c r="X281" i="5"/>
  <c r="G69" i="6" a="1"/>
  <c r="G69" i="6" s="1"/>
  <c r="H69" i="6" s="1"/>
  <c r="H70" i="6" s="1"/>
  <c r="D2" i="6" s="1"/>
  <c r="X5" i="5"/>
  <c r="X317" i="5"/>
  <c r="X20" i="5"/>
  <c r="X181" i="5"/>
  <c r="X124" i="5"/>
  <c r="X1637" i="5"/>
  <c r="X1081" i="5"/>
  <c r="X871" i="5"/>
  <c r="X1297" i="5"/>
  <c r="X641" i="5"/>
  <c r="X788" i="5"/>
  <c r="X21" i="5"/>
  <c r="X1325" i="5"/>
  <c r="X677" i="5"/>
  <c r="X504" i="5"/>
  <c r="X427" i="5"/>
  <c r="X1761" i="5"/>
  <c r="X1692" i="5"/>
  <c r="X1230" i="5"/>
  <c r="X1433" i="5"/>
  <c r="X1656" i="5"/>
  <c r="X1264" i="5"/>
  <c r="X1088" i="5"/>
  <c r="X855" i="5"/>
  <c r="X834" i="5"/>
  <c r="X857" i="5"/>
  <c r="X1646" i="5"/>
  <c r="X313" i="5"/>
  <c r="X1494" i="5"/>
  <c r="X1079" i="5"/>
  <c r="X1056" i="5"/>
  <c r="X985" i="5"/>
  <c r="X1119" i="5"/>
  <c r="X1402" i="5"/>
  <c r="X1443" i="5"/>
  <c r="X1062" i="5"/>
  <c r="X905" i="5"/>
  <c r="X1053" i="5"/>
  <c r="X242" i="5"/>
  <c r="X1314" i="5"/>
  <c r="X930" i="5"/>
  <c r="X1362" i="5"/>
  <c r="X1684" i="5"/>
  <c r="X516" i="5"/>
  <c r="X902" i="5"/>
  <c r="X755" i="5"/>
  <c r="X1341" i="5"/>
  <c r="X1427" i="5"/>
  <c r="X1636" i="5"/>
  <c r="X626" i="5"/>
  <c r="X1623" i="5"/>
  <c r="X1584" i="5"/>
  <c r="X559" i="5"/>
  <c r="X1044" i="5"/>
  <c r="X1248" i="5"/>
  <c r="X833" i="5"/>
  <c r="X1424" i="5"/>
  <c r="X1488" i="5"/>
  <c r="X1479" i="5"/>
  <c r="X1568" i="5"/>
  <c r="X639" i="5"/>
  <c r="X1236" i="5"/>
  <c r="X1067" i="5"/>
  <c r="X993" i="5"/>
  <c r="X933" i="5"/>
  <c r="X962" i="5"/>
  <c r="X1190" i="5"/>
  <c r="X1332" i="5"/>
  <c r="X632" i="5"/>
  <c r="X1136" i="5"/>
  <c r="X1275" i="5"/>
  <c r="X684" i="5"/>
  <c r="X886" i="5"/>
  <c r="X751" i="5"/>
  <c r="X848" i="5"/>
  <c r="X1745" i="5"/>
  <c r="X727" i="5"/>
  <c r="X1625" i="5"/>
  <c r="X707" i="5"/>
  <c r="X1046" i="5"/>
  <c r="X708" i="5"/>
  <c r="X762" i="5"/>
  <c r="X374" i="5"/>
  <c r="X827" i="5"/>
  <c r="X960" i="5"/>
  <c r="X1184" i="5"/>
  <c r="X888" i="5"/>
  <c r="X1324" i="5"/>
  <c r="X1401" i="5"/>
  <c r="X802" i="5"/>
  <c r="X335" i="5"/>
  <c r="X784" i="5"/>
  <c r="X292" i="5"/>
  <c r="X1439" i="5"/>
  <c r="X1225" i="5"/>
  <c r="X711" i="5"/>
  <c r="X601" i="5"/>
  <c r="X1291" i="5"/>
  <c r="X917" i="5"/>
  <c r="X1360" i="5"/>
  <c r="X887" i="5"/>
  <c r="X629" i="5"/>
  <c r="X1455" i="5"/>
  <c r="X1600" i="5"/>
  <c r="X1257" i="5"/>
  <c r="X1302" i="5"/>
  <c r="X1115" i="5"/>
  <c r="X1565" i="5"/>
  <c r="X1662" i="5"/>
  <c r="X1171" i="5"/>
  <c r="X437" i="5"/>
  <c r="X1210" i="5"/>
  <c r="X1086" i="5"/>
  <c r="X982" i="5"/>
  <c r="X696" i="5"/>
  <c r="X1320" i="5"/>
  <c r="X1561" i="5"/>
  <c r="X575" i="5"/>
  <c r="X1262" i="5"/>
  <c r="X1510" i="5"/>
  <c r="X704" i="5"/>
  <c r="X1540" i="5"/>
  <c r="X663" i="5"/>
  <c r="X1096" i="5"/>
  <c r="X321" i="5"/>
  <c r="X1028" i="5"/>
  <c r="X1002" i="5"/>
  <c r="X1335" i="5"/>
  <c r="X750" i="5"/>
  <c r="X682" i="5"/>
  <c r="X1255" i="5"/>
  <c r="X923" i="5"/>
  <c r="X759" i="5"/>
  <c r="X417" i="5"/>
  <c r="X1328" i="5"/>
  <c r="X1226" i="5"/>
  <c r="X368" i="5"/>
  <c r="X165" i="5"/>
  <c r="X1645" i="5"/>
  <c r="X422" i="5"/>
  <c r="X1747" i="5"/>
  <c r="X973" i="5"/>
  <c r="X59" i="5"/>
  <c r="X557" i="5"/>
  <c r="X1497" i="5"/>
  <c r="X87" i="5"/>
  <c r="X524" i="5"/>
  <c r="X693" i="5"/>
  <c r="X402" i="5"/>
  <c r="X630" i="5"/>
  <c r="X350" i="5"/>
  <c r="X314" i="5"/>
  <c r="X1681" i="5"/>
  <c r="X413" i="5"/>
  <c r="X1149" i="5"/>
  <c r="X464" i="5"/>
  <c r="X909" i="5"/>
  <c r="X366" i="5"/>
  <c r="X42" i="5"/>
  <c r="X419" i="5"/>
  <c r="X393" i="5"/>
  <c r="X162" i="5"/>
  <c r="X1675" i="5"/>
  <c r="X530" i="5"/>
  <c r="X1114" i="5"/>
  <c r="X553" i="5"/>
  <c r="X1634" i="5"/>
  <c r="X237" i="5"/>
  <c r="X143" i="5"/>
  <c r="X37" i="5"/>
  <c r="X1595" i="5"/>
  <c r="X513" i="5"/>
  <c r="X204" i="5"/>
  <c r="X578" i="5"/>
  <c r="X647" i="5"/>
  <c r="X725" i="5"/>
  <c r="X153" i="5"/>
  <c r="X1503" i="5"/>
  <c r="X1578" i="5"/>
  <c r="X1283" i="5"/>
  <c r="X55" i="5"/>
  <c r="X555" i="5"/>
  <c r="X254" i="5"/>
  <c r="X354" i="5"/>
  <c r="X433" i="5"/>
  <c r="X97" i="5"/>
  <c r="X1735" i="5"/>
  <c r="X1814" i="5"/>
  <c r="X608" i="5"/>
  <c r="X44" i="5"/>
  <c r="X554" i="5"/>
  <c r="X267" i="5"/>
  <c r="X125" i="5"/>
  <c r="X1815" i="5"/>
  <c r="X102" i="5"/>
  <c r="X297" i="5"/>
  <c r="X127" i="5"/>
  <c r="X18" i="5"/>
  <c r="X198" i="5"/>
  <c r="X1811" i="5"/>
  <c r="X1563" i="5"/>
  <c r="X1085" i="5"/>
  <c r="X1697" i="5"/>
  <c r="X345" i="5"/>
  <c r="X47" i="5"/>
  <c r="X142" i="5"/>
  <c r="X1669" i="5"/>
  <c r="X377" i="5"/>
  <c r="X1259" i="5"/>
  <c r="X1145" i="5"/>
  <c r="X937" i="5"/>
  <c r="X1551" i="5"/>
  <c r="X580" i="5"/>
  <c r="X1030" i="5"/>
  <c r="X1588" i="5"/>
  <c r="X358" i="5"/>
  <c r="X1221" i="5"/>
  <c r="X741" i="5"/>
  <c r="X407" i="5"/>
  <c r="X899" i="5"/>
  <c r="X1169" i="5"/>
  <c r="X231" i="5"/>
  <c r="X1422" i="5"/>
  <c r="X1342" i="5"/>
  <c r="X1777" i="5"/>
  <c r="X1456" i="5"/>
  <c r="X1025" i="5"/>
  <c r="X1074" i="5"/>
  <c r="X809" i="5"/>
  <c r="X928" i="5"/>
  <c r="X586" i="5"/>
  <c r="X1575" i="5"/>
  <c r="X1278" i="5"/>
  <c r="X1143" i="5"/>
  <c r="X1129" i="5"/>
  <c r="X872" i="5"/>
  <c r="X746" i="5"/>
  <c r="X948" i="5"/>
  <c r="X1521" i="5"/>
  <c r="X1805" i="5"/>
  <c r="X1211" i="5"/>
  <c r="X999" i="5"/>
  <c r="X969" i="5"/>
  <c r="X1123" i="5"/>
  <c r="X1267" i="5"/>
  <c r="X1069" i="5"/>
  <c r="X512" i="5"/>
  <c r="X1142" i="5"/>
  <c r="X1392" i="5"/>
  <c r="X585" i="5"/>
  <c r="X1105" i="5"/>
  <c r="X405" i="5"/>
  <c r="X1474" i="5"/>
  <c r="X1309" i="5"/>
  <c r="X616" i="5"/>
  <c r="X507" i="5"/>
  <c r="X698" i="5"/>
  <c r="X183" i="5"/>
  <c r="X685" i="5"/>
  <c r="X1272" i="5"/>
  <c r="X774" i="5"/>
  <c r="X808" i="5"/>
  <c r="X1672" i="5"/>
  <c r="X866" i="5"/>
  <c r="X1635" i="5"/>
  <c r="X1729" i="5"/>
  <c r="X1385" i="5"/>
  <c r="X1632" i="5"/>
  <c r="X1205" i="5"/>
  <c r="X1165" i="5"/>
  <c r="X1644" i="5"/>
  <c r="X1576" i="5"/>
  <c r="X912" i="5"/>
  <c r="X1118" i="5"/>
  <c r="X950" i="5"/>
  <c r="X401" i="5"/>
  <c r="X625" i="5"/>
  <c r="X735" i="5"/>
  <c r="X771" i="5"/>
  <c r="X1447" i="5"/>
  <c r="X955" i="5"/>
  <c r="X1336" i="5"/>
  <c r="X835" i="5"/>
  <c r="X1189" i="5"/>
  <c r="X1137" i="5"/>
  <c r="X1419" i="5"/>
  <c r="X468" i="5"/>
  <c r="X1201" i="5"/>
  <c r="X1104" i="5"/>
  <c r="X964" i="5"/>
  <c r="X556" i="5"/>
  <c r="X1080" i="5"/>
  <c r="X984" i="5"/>
  <c r="X1274" i="5"/>
  <c r="X230" i="5"/>
  <c r="X1018" i="5"/>
  <c r="X327" i="5"/>
  <c r="X1290" i="5"/>
  <c r="X356" i="5"/>
  <c r="X1560" i="5"/>
  <c r="X1593" i="5"/>
  <c r="X846" i="5"/>
  <c r="X831" i="5"/>
  <c r="X1544" i="5"/>
  <c r="X922" i="5"/>
  <c r="X1258" i="5"/>
  <c r="X1769" i="5"/>
  <c r="X1292" i="5"/>
  <c r="X1664" i="5"/>
  <c r="X1351" i="5"/>
  <c r="X1369" i="5"/>
  <c r="X592" i="5"/>
  <c r="X1148" i="5"/>
  <c r="X571" i="5"/>
  <c r="X1047" i="5"/>
  <c r="X737" i="5"/>
  <c r="X1242" i="5"/>
  <c r="X1150" i="5"/>
  <c r="X339" i="5"/>
  <c r="X820" i="5"/>
  <c r="X1394" i="5"/>
  <c r="X1611" i="5"/>
  <c r="X782" i="5"/>
  <c r="X1007" i="5"/>
  <c r="X1305" i="5"/>
  <c r="X981" i="5"/>
  <c r="X1525" i="5"/>
  <c r="X529" i="5"/>
  <c r="X1206" i="5"/>
  <c r="X551" i="5"/>
  <c r="X732" i="5"/>
  <c r="X915" i="5"/>
  <c r="X1515" i="5"/>
  <c r="X994" i="5"/>
  <c r="X939" i="5"/>
  <c r="X1327" i="5"/>
  <c r="X885" i="5"/>
  <c r="X577" i="5"/>
  <c r="X1160" i="5"/>
  <c r="X1418" i="5"/>
  <c r="X372" i="5"/>
  <c r="X1463" i="5"/>
  <c r="X1790" i="5"/>
  <c r="X357" i="5"/>
  <c r="X161" i="5"/>
  <c r="X16" i="5"/>
  <c r="X123" i="5"/>
  <c r="X309" i="5"/>
  <c r="X1285" i="5"/>
  <c r="X151" i="5"/>
  <c r="X799" i="5"/>
  <c r="X116" i="5"/>
  <c r="X343" i="5"/>
  <c r="X1076" i="5"/>
  <c r="X1754" i="5"/>
  <c r="X207" i="5"/>
  <c r="X13" i="5"/>
  <c r="X211" i="5"/>
  <c r="X82" i="5"/>
  <c r="X1686" i="5"/>
  <c r="X895" i="5"/>
  <c r="X29" i="5"/>
  <c r="X1452" i="5"/>
  <c r="X1755" i="5"/>
  <c r="X67" i="5"/>
  <c r="X252" i="5"/>
  <c r="X1653" i="5"/>
  <c r="X1066" i="5"/>
  <c r="X1000" i="5"/>
  <c r="X936" i="5"/>
  <c r="X1687" i="5"/>
  <c r="X9" i="5"/>
  <c r="X1798" i="5"/>
  <c r="X311" i="5"/>
  <c r="X476" i="5"/>
  <c r="X438" i="5"/>
  <c r="X101" i="5"/>
  <c r="X1458" i="5"/>
  <c r="X729" i="5"/>
  <c r="X256" i="5"/>
  <c r="X88" i="5"/>
  <c r="X169" i="5"/>
  <c r="X119" i="5"/>
  <c r="X863" i="5"/>
  <c r="X481" i="5"/>
  <c r="X191" i="5"/>
  <c r="X411" i="5"/>
  <c r="X318" i="5"/>
  <c r="X1484" i="5"/>
  <c r="X914" i="5"/>
  <c r="X495" i="5"/>
  <c r="X52" i="5"/>
  <c r="X243" i="5"/>
  <c r="X1751" i="5"/>
  <c r="X483" i="5"/>
  <c r="X622" i="5"/>
  <c r="X74" i="5"/>
  <c r="X328" i="5"/>
  <c r="X280" i="5"/>
  <c r="X128" i="5"/>
  <c r="X1181" i="5"/>
  <c r="X98" i="5"/>
  <c r="X1495" i="5"/>
  <c r="X1412" i="5"/>
  <c r="X520" i="5"/>
  <c r="X301" i="5"/>
  <c r="X206" i="5"/>
  <c r="X1806" i="5"/>
  <c r="X1763" i="5"/>
  <c r="X69" i="5"/>
  <c r="X1773" i="5"/>
  <c r="X1347" i="5"/>
  <c r="X776" i="5"/>
  <c r="X1110" i="5"/>
  <c r="X593" i="5"/>
  <c r="X1057" i="5"/>
  <c r="X1527" i="5"/>
  <c r="X219" i="5"/>
  <c r="X1459" i="5"/>
  <c r="X869" i="5"/>
  <c r="X667" i="5"/>
  <c r="X312" i="5"/>
  <c r="X1337" i="5"/>
  <c r="X1308" i="5"/>
  <c r="X1350" i="5"/>
  <c r="X1239" i="5"/>
  <c r="X692" i="5"/>
  <c r="X906" i="5"/>
  <c r="X992" i="5"/>
  <c r="X689" i="5"/>
  <c r="X75" i="5"/>
  <c r="X1657" i="5"/>
  <c r="X1548" i="5"/>
  <c r="X1200" i="5"/>
  <c r="X763" i="5"/>
  <c r="X1193" i="5"/>
  <c r="X1012" i="5"/>
  <c r="X1583" i="5"/>
  <c r="X1741" i="5"/>
  <c r="X1293" i="5"/>
  <c r="X1113" i="5"/>
  <c r="X714" i="5"/>
  <c r="X932" i="5"/>
  <c r="X1187" i="5"/>
  <c r="X396" i="5"/>
  <c r="X1451" i="5"/>
  <c r="X1133" i="5"/>
  <c r="X469" i="5"/>
  <c r="X879" i="5"/>
  <c r="X253" i="5"/>
  <c r="X1166" i="5"/>
  <c r="X564" i="5"/>
  <c r="X514" i="5"/>
  <c r="X1370" i="5"/>
  <c r="X1061" i="5"/>
  <c r="X604" i="5"/>
  <c r="X277" i="5"/>
  <c r="X1049" i="5"/>
  <c r="X1487" i="5"/>
  <c r="X920" i="5"/>
  <c r="X1224" i="5"/>
  <c r="X1126" i="5"/>
  <c r="X1585" i="5"/>
  <c r="X588" i="5"/>
  <c r="X1334" i="5"/>
  <c r="X1533" i="5"/>
  <c r="X1519" i="5"/>
  <c r="X1352" i="5"/>
  <c r="X817" i="5"/>
  <c r="X1696" i="5"/>
  <c r="X1313" i="5"/>
  <c r="X1244" i="5"/>
  <c r="X1375" i="5"/>
  <c r="X715" i="5"/>
  <c r="X1409" i="5"/>
  <c r="X1446" i="5"/>
  <c r="X949" i="5"/>
  <c r="X1489" i="5"/>
  <c r="X1182" i="5"/>
  <c r="X1014" i="5"/>
  <c r="X760" i="5"/>
  <c r="X726" i="5"/>
  <c r="X1532" i="5"/>
  <c r="X1063" i="5"/>
  <c r="X1417" i="5"/>
  <c r="X959" i="5"/>
  <c r="X1708" i="5"/>
  <c r="X344" i="5"/>
  <c r="X1011" i="5"/>
  <c r="X1435" i="5"/>
  <c r="X1306" i="5"/>
  <c r="X532" i="5"/>
  <c r="X1151" i="5"/>
  <c r="X938" i="5"/>
  <c r="X1552" i="5"/>
  <c r="X781" i="5"/>
  <c r="X1749" i="5"/>
  <c r="X1449" i="5"/>
  <c r="X1093" i="5"/>
  <c r="X1087" i="5"/>
  <c r="X1265" i="5"/>
  <c r="X531" i="5"/>
  <c r="X1688" i="5"/>
  <c r="X1384" i="5"/>
  <c r="X1026" i="5"/>
  <c r="X775" i="5"/>
  <c r="X1349" i="5"/>
  <c r="X1050" i="5"/>
  <c r="X1279" i="5"/>
  <c r="X1517" i="5"/>
  <c r="X1678" i="5"/>
  <c r="X1415" i="5"/>
  <c r="X864" i="5"/>
  <c r="X329" i="5"/>
  <c r="X1367" i="5"/>
  <c r="X811" i="5"/>
  <c r="X796" i="5"/>
  <c r="X1218" i="5"/>
  <c r="X856" i="5"/>
  <c r="X1549" i="5"/>
  <c r="X785" i="5"/>
  <c r="X676" i="5"/>
  <c r="X977" i="5"/>
  <c r="X913" i="5"/>
  <c r="X1587" i="5"/>
  <c r="X650" i="5"/>
  <c r="X898" i="5"/>
  <c r="X1502" i="5"/>
  <c r="X182" i="5"/>
  <c r="X738" i="5"/>
  <c r="X897" i="5"/>
  <c r="X660" i="5"/>
  <c r="X535" i="5"/>
  <c r="X471" i="5"/>
  <c r="X1689" i="5"/>
  <c r="X1155" i="5"/>
  <c r="X1247" i="5"/>
  <c r="X1041" i="5"/>
  <c r="X1058" i="5"/>
  <c r="X1204" i="5"/>
  <c r="X890" i="5"/>
  <c r="X1102" i="5"/>
  <c r="X786" i="5"/>
  <c r="X268" i="5"/>
  <c r="X1721" i="5"/>
  <c r="X1448" i="5"/>
  <c r="X28" i="5"/>
  <c r="X100" i="5"/>
  <c r="X1531" i="5"/>
  <c r="X761" i="5"/>
  <c r="X813" i="5"/>
  <c r="X239" i="5"/>
  <c r="X454" i="5"/>
  <c r="X190" i="5"/>
  <c r="X241" i="5"/>
  <c r="X429" i="5"/>
  <c r="X77" i="5"/>
  <c r="X1782" i="5"/>
  <c r="X1627" i="5"/>
  <c r="X659" i="5"/>
  <c r="X522" i="5"/>
  <c r="X203" i="5"/>
  <c r="X93" i="5"/>
  <c r="X1783" i="5"/>
  <c r="X757" i="5"/>
  <c r="X62" i="5"/>
  <c r="X342" i="5"/>
  <c r="X1450" i="5"/>
  <c r="X1765" i="5"/>
  <c r="X1807" i="5"/>
  <c r="X1734" i="5"/>
  <c r="X270" i="5"/>
  <c r="X540" i="5"/>
  <c r="X10" i="5"/>
  <c r="X378" i="5"/>
  <c r="X940" i="5"/>
  <c r="X569" i="5"/>
  <c r="X843" i="5"/>
  <c r="X34" i="5"/>
  <c r="X106" i="5"/>
  <c r="X201" i="5"/>
  <c r="X305" i="5"/>
  <c r="X1260" i="5"/>
  <c r="X1482" i="5"/>
  <c r="X620" i="5"/>
  <c r="X192" i="5"/>
  <c r="X331" i="5"/>
  <c r="X320" i="5"/>
  <c r="X636" i="5"/>
  <c r="X648" i="5"/>
  <c r="X1663" i="5"/>
  <c r="X304" i="5"/>
  <c r="X164" i="5"/>
  <c r="X1695" i="5"/>
  <c r="X1750" i="5"/>
  <c r="X1010" i="5"/>
  <c r="X598" i="5"/>
  <c r="X197" i="5"/>
  <c r="X1480" i="5"/>
  <c r="X418" i="5"/>
  <c r="X1649" i="5"/>
  <c r="X1570" i="5"/>
  <c r="X12" i="5"/>
  <c r="X307" i="5"/>
  <c r="X41" i="5"/>
  <c r="X363" i="5"/>
  <c r="X263" i="5"/>
  <c r="X1356" i="5"/>
  <c r="X1023" i="5"/>
  <c r="X111" i="5"/>
  <c r="X209" i="5"/>
  <c r="X217" i="5"/>
  <c r="X1742" i="5"/>
  <c r="X133" i="5"/>
  <c r="X1586" i="5"/>
  <c r="X1033" i="5"/>
  <c r="X847" i="5"/>
  <c r="X703" i="5"/>
  <c r="X631" i="5"/>
  <c r="X1371" i="5"/>
  <c r="X1389" i="5"/>
  <c r="X1177" i="5"/>
  <c r="X840" i="5"/>
  <c r="X996" i="5"/>
  <c r="X861" i="5"/>
  <c r="X901" i="5"/>
  <c r="X1365" i="5"/>
  <c r="X1197" i="5"/>
  <c r="X637" i="5"/>
  <c r="X1078" i="5"/>
  <c r="X852" i="5"/>
  <c r="X1231" i="5"/>
  <c r="X173" i="5"/>
  <c r="X484" i="5"/>
  <c r="X1821" i="5"/>
  <c r="X1261" i="5"/>
  <c r="X1339" i="5"/>
  <c r="X221" i="5"/>
  <c r="X1070" i="5"/>
  <c r="X220" i="5"/>
  <c r="X736" i="5"/>
  <c r="X824" i="5"/>
  <c r="X1015" i="5"/>
  <c r="X1468" i="5"/>
  <c r="X1125" i="5"/>
  <c r="X1597" i="5"/>
  <c r="X381" i="5"/>
  <c r="X1801" i="5"/>
  <c r="X1383" i="5"/>
  <c r="X1408" i="5"/>
  <c r="X1203" i="5"/>
  <c r="X1060" i="5"/>
  <c r="X713" i="5"/>
  <c r="X1492" i="5"/>
  <c r="X674" i="5"/>
  <c r="X1613" i="5"/>
  <c r="X963" i="5"/>
  <c r="X874" i="5"/>
  <c r="X881" i="5"/>
  <c r="X850" i="5"/>
  <c r="X1660" i="5"/>
  <c r="X1601" i="5"/>
  <c r="X1091" i="5"/>
  <c r="X1442" i="5"/>
  <c r="X1289" i="5"/>
  <c r="X400" i="5"/>
  <c r="X1720" i="5"/>
  <c r="X1652" i="5"/>
  <c r="X1154" i="5"/>
  <c r="X1556" i="5"/>
  <c r="X1604" i="5"/>
  <c r="X382" i="5"/>
  <c r="X602" i="5"/>
  <c r="X1620" i="5"/>
  <c r="X1246" i="5"/>
  <c r="X1077" i="5"/>
  <c r="X1648" i="5"/>
  <c r="X576" i="5"/>
  <c r="X480" i="5"/>
  <c r="X894" i="5"/>
  <c r="X1107" i="5"/>
  <c r="X673" i="5"/>
  <c r="X983" i="5"/>
  <c r="X373" i="5"/>
  <c r="X1559" i="5"/>
  <c r="X1547" i="5"/>
  <c r="X804" i="5"/>
  <c r="X958" i="5"/>
  <c r="X1382" i="5"/>
  <c r="X927" i="5"/>
  <c r="X1493" i="5"/>
  <c r="X272" i="5"/>
  <c r="X1572" i="5"/>
  <c r="X1577" i="5"/>
  <c r="X1366" i="5"/>
  <c r="X1120" i="5"/>
  <c r="X1256" i="5"/>
  <c r="X1294" i="5"/>
  <c r="X702" i="5"/>
  <c r="X1048" i="5"/>
  <c r="X838" i="5"/>
  <c r="X916" i="5"/>
  <c r="X1232" i="5"/>
  <c r="X1003" i="5"/>
  <c r="X1040" i="5"/>
  <c r="X1535" i="5"/>
  <c r="X1071" i="5"/>
  <c r="X1031" i="5"/>
  <c r="X1024" i="5"/>
  <c r="X1101" i="5"/>
  <c r="X1543" i="5"/>
  <c r="X202" i="5"/>
  <c r="X986" i="5"/>
  <c r="X966" i="5"/>
  <c r="X701" i="5"/>
  <c r="X644" i="5"/>
  <c r="X1420" i="5"/>
  <c r="X1303" i="5"/>
  <c r="X1785" i="5"/>
  <c r="X1511" i="5"/>
  <c r="X1043" i="5"/>
  <c r="X868" i="5"/>
  <c r="X1496" i="5"/>
  <c r="X475" i="5"/>
  <c r="X1504" i="5"/>
  <c r="X688" i="5"/>
  <c r="X876" i="5"/>
  <c r="X435" i="5"/>
  <c r="X359" i="5"/>
  <c r="X226" i="5"/>
  <c r="X260" i="5"/>
  <c r="X1759" i="5"/>
  <c r="X389" i="5"/>
  <c r="X1333" i="5"/>
  <c r="X882" i="5"/>
  <c r="X108" i="5"/>
  <c r="X288" i="5"/>
  <c r="X518" i="5"/>
  <c r="X81" i="5"/>
  <c r="X175" i="5"/>
  <c r="X76" i="5"/>
  <c r="X166" i="5"/>
  <c r="X269" i="5"/>
  <c r="X105" i="5"/>
  <c r="X1444" i="5"/>
  <c r="X1581" i="5"/>
  <c r="X665" i="5"/>
  <c r="X463" i="5"/>
  <c r="X355" i="5"/>
  <c r="X1713" i="5"/>
  <c r="X70" i="5"/>
  <c r="X212" i="5"/>
  <c r="X84" i="5"/>
  <c r="X332" i="5"/>
  <c r="X126" i="5"/>
  <c r="X296" i="5"/>
  <c r="X262" i="5"/>
  <c r="X1671" i="5"/>
  <c r="X679" i="5"/>
  <c r="X1743" i="5"/>
  <c r="X244" i="5"/>
  <c r="X1703" i="5"/>
  <c r="X225" i="5"/>
  <c r="X46" i="5"/>
  <c r="X1512" i="5"/>
  <c r="X213" i="5"/>
  <c r="X1486" i="5"/>
  <c r="X668" i="5"/>
  <c r="X837" i="5"/>
  <c r="X1213" i="5"/>
  <c r="X324" i="5"/>
  <c r="X338" i="5"/>
  <c r="X446" i="5"/>
  <c r="X266" i="5"/>
  <c r="X789" i="5"/>
  <c r="X57" i="5"/>
  <c r="X174" i="5"/>
  <c r="X45" i="5"/>
  <c r="X392" i="5"/>
  <c r="X223" i="5"/>
  <c r="X1711" i="5"/>
  <c r="X1178" i="5"/>
  <c r="X596" i="5"/>
  <c r="X599" i="5"/>
  <c r="X146" i="5"/>
  <c r="X337" i="5"/>
  <c r="X50" i="5"/>
  <c r="X184" i="5"/>
  <c r="X1726" i="5"/>
  <c r="X271" i="5"/>
  <c r="X130" i="5"/>
  <c r="X177" i="5"/>
  <c r="X1146" i="5"/>
  <c r="X496" i="5"/>
  <c r="X279" i="5"/>
  <c r="X1679" i="5"/>
  <c r="X189" i="5"/>
  <c r="X228" i="5"/>
  <c r="X1373" i="5"/>
  <c r="X1541" i="5"/>
  <c r="X803" i="5"/>
  <c r="X815" i="5"/>
  <c r="X670" i="5"/>
  <c r="X1250" i="5"/>
  <c r="X965" i="5"/>
  <c r="X1378" i="5"/>
  <c r="X1162" i="5"/>
  <c r="X845" i="5"/>
  <c r="X934" i="5"/>
  <c r="X1207" i="5"/>
  <c r="X818" i="5"/>
  <c r="X1757" i="5"/>
  <c r="X1315" i="5"/>
  <c r="X1629" i="5"/>
  <c r="X472" i="5"/>
  <c r="X387" i="5"/>
  <c r="X842" i="5"/>
  <c r="X1179" i="5"/>
  <c r="X1212" i="5"/>
  <c r="X1793" i="5"/>
  <c r="X1139" i="5"/>
  <c r="X1813" i="5"/>
  <c r="X1737" i="5"/>
  <c r="X1430" i="5"/>
  <c r="X791" i="5"/>
  <c r="X1441" i="5"/>
  <c r="X1464" i="5"/>
  <c r="X1680" i="5"/>
  <c r="X489" i="5"/>
  <c r="X954" i="5"/>
  <c r="X1481" i="5"/>
  <c r="X1103" i="5"/>
  <c r="X907" i="5"/>
  <c r="X945" i="5"/>
  <c r="X812" i="5"/>
  <c r="X1358" i="5"/>
  <c r="X867" i="5"/>
  <c r="X1817" i="5"/>
  <c r="X1399" i="5"/>
  <c r="X767" i="5"/>
  <c r="X742" i="5"/>
  <c r="X1192" i="5"/>
  <c r="X836" i="5"/>
  <c r="X769" i="5"/>
  <c r="X1124" i="5"/>
  <c r="X903" i="5"/>
  <c r="X1631" i="5"/>
  <c r="X1338" i="5"/>
  <c r="X1465" i="5"/>
  <c r="X893" i="5"/>
  <c r="X635" i="5"/>
  <c r="X683" i="5"/>
  <c r="X951" i="5"/>
  <c r="X976" i="5"/>
  <c r="X734" i="5"/>
  <c r="X1426" i="5"/>
  <c r="X178" i="5"/>
  <c r="X1130" i="5"/>
  <c r="X1175" i="5"/>
  <c r="X1432" i="5"/>
  <c r="X1075" i="5"/>
  <c r="X624" i="5"/>
  <c r="X597" i="5"/>
  <c r="X1700" i="5"/>
  <c r="X1252" i="5"/>
  <c r="X858" i="5"/>
  <c r="X1340" i="5"/>
  <c r="X957" i="5"/>
  <c r="X889" i="5"/>
  <c r="X777" i="5"/>
  <c r="X565" i="5"/>
  <c r="X1135" i="5"/>
  <c r="X1121" i="5"/>
  <c r="X730" i="5"/>
  <c r="X1214" i="5"/>
  <c r="X823" i="5"/>
  <c r="X1083" i="5"/>
  <c r="X623" i="5"/>
  <c r="X975" i="5"/>
  <c r="X1090" i="5"/>
  <c r="X1243" i="5"/>
  <c r="X765" i="5"/>
  <c r="X380" i="5"/>
  <c r="X787" i="5"/>
  <c r="X139" i="5"/>
  <c r="X1571" i="5"/>
  <c r="X1537" i="5"/>
  <c r="X1064" i="5"/>
  <c r="X1580" i="5"/>
  <c r="X1368" i="5"/>
  <c r="X1188" i="5"/>
  <c r="X613" i="5"/>
  <c r="X539" i="5"/>
  <c r="X1797" i="5"/>
  <c r="X814" i="5"/>
  <c r="X1004" i="5"/>
  <c r="X603" i="5"/>
  <c r="X497" i="5"/>
  <c r="X390" i="5"/>
  <c r="X1665" i="5"/>
  <c r="X1345" i="5"/>
  <c r="X1733" i="5"/>
  <c r="X829" i="5"/>
  <c r="X352" i="5"/>
  <c r="X523" i="5"/>
  <c r="X336" i="5"/>
  <c r="X1674" i="5"/>
  <c r="X1354" i="5"/>
  <c r="X718" i="5"/>
  <c r="X114" i="5"/>
  <c r="X1140" i="5"/>
  <c r="X134" i="5"/>
  <c r="X31" i="5"/>
  <c r="X360" i="5"/>
  <c r="X199" i="5"/>
  <c r="X90" i="5"/>
  <c r="X822" i="5"/>
  <c r="X364" i="5"/>
  <c r="X1518" i="5"/>
  <c r="X39" i="5"/>
  <c r="X1725" i="5"/>
  <c r="X1774" i="5"/>
  <c r="X1618" i="5"/>
  <c r="X152" i="5"/>
  <c r="X687" i="5"/>
  <c r="X1082" i="5"/>
  <c r="X214" i="5"/>
  <c r="X250" i="5"/>
  <c r="X1428" i="5"/>
  <c r="X287" i="5"/>
  <c r="X510" i="5"/>
  <c r="X1477" i="5"/>
  <c r="X502" i="5"/>
  <c r="X27" i="5"/>
  <c r="X122" i="5"/>
  <c r="X1068" i="5"/>
  <c r="X416" i="5"/>
  <c r="X349" i="5"/>
  <c r="X236" i="5"/>
  <c r="X233" i="5"/>
  <c r="X109" i="5"/>
  <c r="X1594" i="5"/>
  <c r="X1429" i="5"/>
  <c r="X1346" i="5"/>
  <c r="X395" i="5"/>
  <c r="X369" i="5"/>
  <c r="X51" i="5"/>
  <c r="X1654" i="5"/>
  <c r="X474" i="5"/>
  <c r="X35" i="5"/>
  <c r="X300" i="5"/>
  <c r="X30" i="5"/>
  <c r="X434" i="5"/>
  <c r="X299" i="5"/>
  <c r="X1269" i="5"/>
  <c r="X351" i="5"/>
  <c r="X170" i="5"/>
  <c r="X1766" i="5"/>
  <c r="X71" i="5"/>
  <c r="X538" i="5"/>
  <c r="X385" i="5"/>
  <c r="X1633" i="5"/>
  <c r="X1172" i="5"/>
  <c r="X1238" i="5"/>
  <c r="X1055" i="5"/>
  <c r="X627" i="5"/>
  <c r="X375" i="5"/>
  <c r="X1013" i="5"/>
  <c r="X1307" i="5"/>
  <c r="X1390" i="5"/>
  <c r="X1288" i="5"/>
  <c r="X1132" i="5"/>
  <c r="X1094" i="5"/>
  <c r="X990" i="5"/>
  <c r="X1453" i="5"/>
  <c r="X1605" i="5"/>
  <c r="X1194" i="5"/>
  <c r="X910" i="5"/>
  <c r="X800" i="5"/>
  <c r="X1234" i="5"/>
  <c r="X1109" i="5"/>
  <c r="X1507" i="5"/>
  <c r="X1147" i="5"/>
  <c r="X925" i="5"/>
  <c r="X724" i="5"/>
  <c r="X747" i="5"/>
  <c r="X1472" i="5"/>
  <c r="X988" i="5"/>
  <c r="X465" i="5"/>
  <c r="X961" i="5"/>
  <c r="X1227" i="5"/>
  <c r="X1357" i="5"/>
  <c r="X709" i="5"/>
  <c r="X1108" i="5"/>
  <c r="X1106" i="5"/>
  <c r="X1431" i="5"/>
  <c r="X1607" i="5"/>
  <c r="X283" i="5"/>
  <c r="X731" i="5"/>
  <c r="X705" i="5"/>
  <c r="X394" i="5"/>
  <c r="X1668" i="5"/>
  <c r="X1545" i="5"/>
  <c r="X1052" i="5"/>
  <c r="X947" i="5"/>
  <c r="X1381" i="5"/>
  <c r="X1529" i="5"/>
  <c r="X1016" i="5"/>
  <c r="X452" i="5"/>
  <c r="X1051" i="5"/>
  <c r="X892" i="5"/>
  <c r="X1599" i="5"/>
  <c r="X1167" i="5"/>
  <c r="X1089" i="5"/>
  <c r="X658" i="5"/>
  <c r="X908" i="5"/>
  <c r="X968" i="5"/>
  <c r="X1317" i="5"/>
  <c r="X1710" i="5"/>
  <c r="X1251" i="5"/>
  <c r="X875" i="5"/>
  <c r="X686" i="5"/>
  <c r="X595" i="5"/>
  <c r="X1461" i="5"/>
  <c r="X609" i="5"/>
  <c r="X439" i="5"/>
  <c r="X323" i="5"/>
  <c r="X691" i="5"/>
  <c r="X754" i="5"/>
  <c r="X672" i="5"/>
  <c r="X1111" i="5"/>
  <c r="X1176" i="5"/>
  <c r="X1647" i="5"/>
  <c r="X611" i="5"/>
  <c r="X793" i="5"/>
  <c r="X816" i="5"/>
  <c r="X643" i="5"/>
  <c r="X1539" i="5"/>
  <c r="X1321" i="5"/>
  <c r="X880" i="5"/>
  <c r="X568" i="5"/>
  <c r="X617" i="5"/>
  <c r="X1374" i="5"/>
  <c r="X1641" i="5"/>
  <c r="X919" i="5"/>
  <c r="X1228" i="5"/>
  <c r="X991" i="5"/>
  <c r="X1353" i="5"/>
  <c r="X690" i="5"/>
  <c r="X1022" i="5"/>
  <c r="X1316" i="5"/>
  <c r="X1009" i="5"/>
  <c r="X844" i="5"/>
  <c r="X657" i="5"/>
  <c r="X699" i="5"/>
  <c r="X1185" i="5"/>
  <c r="X859" i="5"/>
  <c r="X1596" i="5"/>
  <c r="X1141" i="5"/>
  <c r="X1616" i="5"/>
  <c r="X579" i="5"/>
  <c r="X953" i="5"/>
  <c r="X980" i="5"/>
  <c r="X1116" i="5"/>
  <c r="X618" i="5"/>
  <c r="X1387" i="5"/>
  <c r="X739" i="5"/>
  <c r="X1809" i="5"/>
  <c r="X896" i="5"/>
  <c r="X509" i="5"/>
  <c r="X1376" i="5"/>
  <c r="X716" i="5"/>
  <c r="X386" i="5"/>
  <c r="X140" i="5"/>
  <c r="X607" i="5"/>
  <c r="X341" i="5"/>
  <c r="X619" i="5"/>
  <c r="X306" i="5"/>
  <c r="X654" i="5"/>
  <c r="X284" i="5"/>
  <c r="X478" i="5"/>
  <c r="X222" i="5"/>
  <c r="X49" i="5"/>
  <c r="X1659" i="5"/>
  <c r="X756" i="5"/>
  <c r="X54" i="5"/>
  <c r="X584" i="5"/>
  <c r="X255" i="5"/>
  <c r="X1818" i="5"/>
  <c r="X383" i="5"/>
  <c r="X229" i="5"/>
  <c r="X303" i="5"/>
  <c r="X1404" i="5"/>
  <c r="X56" i="5"/>
  <c r="X1787" i="5"/>
  <c r="X326" i="5"/>
  <c r="X870" i="5"/>
  <c r="X227" i="5"/>
  <c r="X261" i="5"/>
  <c r="X19" i="5"/>
  <c r="X362" i="5"/>
  <c r="X515" i="5"/>
  <c r="X1516" i="5"/>
  <c r="X95" i="5"/>
  <c r="X428" i="5"/>
  <c r="X946" i="5"/>
  <c r="X494" i="5"/>
  <c r="X488" i="5"/>
  <c r="X110" i="5"/>
  <c r="X103" i="5"/>
  <c r="X1372" i="5"/>
  <c r="X113" i="5"/>
  <c r="X1035" i="5"/>
  <c r="X149" i="5"/>
  <c r="X1758" i="5"/>
  <c r="X1791" i="5"/>
  <c r="X224" i="5"/>
  <c r="X1670" i="5"/>
  <c r="X265" i="5"/>
  <c r="X1117" i="5"/>
  <c r="X22" i="5"/>
  <c r="X409" i="5"/>
  <c r="X234" i="5"/>
  <c r="X235" i="5"/>
  <c r="X1779" i="5"/>
  <c r="X282" i="5"/>
  <c r="X1730" i="5"/>
  <c r="X1786" i="5"/>
  <c r="X1410" i="5"/>
  <c r="X904" i="5"/>
  <c r="X806" i="5"/>
  <c r="X606" i="5"/>
  <c r="X334" i="5"/>
  <c r="X115" i="5"/>
  <c r="X73" i="5"/>
  <c r="X17" i="5"/>
  <c r="X25" i="5"/>
  <c r="X479" i="5"/>
  <c r="X1643" i="5"/>
  <c r="X498" i="5"/>
  <c r="X251" i="5"/>
  <c r="X1219" i="5"/>
  <c r="X655" i="5"/>
  <c r="X195" i="5"/>
  <c r="X319" i="5"/>
  <c r="X308" i="5"/>
  <c r="X135" i="5"/>
  <c r="X508" i="5"/>
  <c r="X941" i="5"/>
  <c r="X1701" i="5"/>
  <c r="X752" i="5"/>
  <c r="X245" i="5"/>
  <c r="X865" i="5"/>
  <c r="X1268" i="5"/>
  <c r="X107" i="5"/>
  <c r="X1359" i="5"/>
  <c r="X612" i="5"/>
  <c r="X1567" i="5"/>
  <c r="X1416" i="5"/>
  <c r="X1240" i="5"/>
  <c r="X1300" i="5"/>
  <c r="X1170" i="5"/>
  <c r="X1156" i="5"/>
  <c r="X772" i="5"/>
  <c r="X748" i="5"/>
  <c r="X1704" i="5"/>
  <c r="X1157" i="5"/>
  <c r="X1457" i="5"/>
  <c r="X1312" i="5"/>
  <c r="X1065" i="5"/>
  <c r="X1001" i="5"/>
  <c r="X828" i="5"/>
  <c r="X1241" i="5"/>
  <c r="X1223" i="5"/>
  <c r="X1712" i="5"/>
  <c r="X745" i="5"/>
  <c r="X1019" i="5"/>
  <c r="X1423" i="5"/>
  <c r="X666" i="5"/>
  <c r="X1196" i="5"/>
  <c r="X436" i="5"/>
  <c r="X640" i="5"/>
  <c r="X1509" i="5"/>
  <c r="X770" i="5"/>
  <c r="X1208" i="5"/>
  <c r="X1513" i="5"/>
  <c r="X410" i="5"/>
  <c r="X1186" i="5"/>
  <c r="X825" i="5"/>
  <c r="X457" i="5"/>
  <c r="X275" i="5"/>
  <c r="X645" i="5"/>
  <c r="X499" i="5"/>
  <c r="X978" i="5"/>
  <c r="X642" i="5"/>
  <c r="X533" i="5"/>
  <c r="X348" i="5"/>
  <c r="X365" i="5"/>
  <c r="X542" i="5"/>
  <c r="X534" i="5"/>
  <c r="X1707" i="5"/>
  <c r="X662" i="5"/>
  <c r="X118" i="5"/>
  <c r="X415" i="5"/>
  <c r="X572" i="5"/>
  <c r="X421" i="5"/>
  <c r="X322" i="5"/>
  <c r="X289" i="5"/>
  <c r="X443" i="5"/>
  <c r="X1286" i="5"/>
  <c r="X1819" i="5"/>
  <c r="X1253" i="5"/>
  <c r="X1021" i="5"/>
  <c r="X853" i="5"/>
  <c r="X537" i="5"/>
  <c r="X83" i="5"/>
  <c r="X877" i="5"/>
  <c r="X511" i="5"/>
  <c r="X159" i="5"/>
  <c r="X371" i="5"/>
  <c r="X1380" i="5"/>
  <c r="X1042" i="5"/>
  <c r="X591" i="5"/>
  <c r="X291" i="5"/>
  <c r="X340" i="5"/>
  <c r="X141" i="5"/>
  <c r="X131" i="5"/>
  <c r="X1299" i="5"/>
  <c r="X379" i="5"/>
  <c r="X295" i="5"/>
  <c r="X1716" i="5"/>
  <c r="X215" i="5"/>
  <c r="X91" i="5"/>
  <c r="X614" i="5"/>
  <c r="X86" i="5"/>
  <c r="X425" i="5"/>
  <c r="X171" i="5"/>
  <c r="X486" i="5"/>
  <c r="X384" i="5"/>
  <c r="X167" i="5"/>
  <c r="X773" i="5"/>
  <c r="X346" i="5"/>
  <c r="X1655" i="5"/>
  <c r="X80" i="5"/>
  <c r="X1485" i="5"/>
  <c r="X710" i="5"/>
  <c r="X249" i="5"/>
  <c r="X180" i="5"/>
  <c r="X6" i="5"/>
  <c r="X176" i="5"/>
  <c r="X543" i="5"/>
  <c r="X163" i="5"/>
  <c r="X1762" i="5"/>
  <c r="X258" i="5"/>
  <c r="X158" i="5"/>
  <c r="X1530" i="5"/>
  <c r="X187" i="5"/>
  <c r="X1235" i="5"/>
  <c r="X697" i="5"/>
  <c r="X1388" i="5"/>
  <c r="X14" i="5"/>
  <c r="X259" i="5"/>
  <c r="X218" i="5"/>
  <c r="X610" i="5"/>
  <c r="X276" i="5"/>
  <c r="X104" i="5"/>
  <c r="X48" i="5"/>
  <c r="T2332" i="5"/>
  <c r="T2364" i="5"/>
  <c r="S2328" i="5"/>
  <c r="T2303" i="5"/>
  <c r="T2369" i="5"/>
  <c r="S2305" i="5"/>
  <c r="S2335" i="5"/>
  <c r="S2275" i="5"/>
  <c r="S2340" i="5"/>
  <c r="S2319" i="5"/>
  <c r="S2359" i="5"/>
  <c r="S2306" i="5"/>
  <c r="S2289" i="5"/>
  <c r="S2320" i="5"/>
  <c r="S2299" i="5"/>
  <c r="T2302" i="5"/>
  <c r="T2362" i="5"/>
  <c r="S2337" i="5"/>
  <c r="S2267" i="5"/>
  <c r="S2344" i="5"/>
  <c r="T2286" i="5"/>
  <c r="T2368" i="5"/>
  <c r="S2339" i="5"/>
  <c r="S2322" i="5"/>
  <c r="S2274" i="5"/>
  <c r="S2307" i="5"/>
  <c r="S2308" i="5"/>
  <c r="S2313" i="5"/>
  <c r="S2345" i="5"/>
  <c r="T2371" i="5"/>
  <c r="T2372" i="5"/>
  <c r="S2323" i="5"/>
  <c r="S2358" i="5"/>
  <c r="T2366" i="5"/>
  <c r="S2343" i="5"/>
  <c r="S2361" i="5"/>
  <c r="S2311" i="5"/>
  <c r="S2360" i="5"/>
  <c r="S2312" i="5"/>
  <c r="S2310" i="5"/>
  <c r="S2318" i="5"/>
  <c r="S2349" i="5"/>
  <c r="S2351" i="5"/>
  <c r="S2346" i="5"/>
  <c r="S2347" i="5"/>
  <c r="S2273" i="5"/>
  <c r="S2352" i="5"/>
  <c r="S2327" i="5"/>
  <c r="S2338" i="5"/>
  <c r="S2331" i="5"/>
  <c r="S2350" i="5"/>
  <c r="S2354" i="5"/>
  <c r="S2321" i="5"/>
  <c r="S2314" i="5"/>
  <c r="S2330" i="5"/>
  <c r="S2342" i="5"/>
  <c r="S2326" i="5"/>
  <c r="S2243" i="5"/>
  <c r="S2242" i="5"/>
  <c r="T2370" i="5"/>
  <c r="S2317" i="5"/>
  <c r="S2324" i="5"/>
  <c r="S2355" i="5"/>
  <c r="S2334" i="5"/>
  <c r="S2336" i="5"/>
  <c r="S2353" i="5"/>
  <c r="S1997" i="5"/>
  <c r="S1933" i="5"/>
  <c r="S1912" i="5"/>
  <c r="S2014" i="5"/>
  <c r="S2213" i="5"/>
  <c r="S1976" i="5"/>
  <c r="S1843" i="5"/>
  <c r="S1837" i="5"/>
  <c r="S2057" i="5"/>
  <c r="S1980" i="5"/>
  <c r="S1864" i="5"/>
  <c r="S1936" i="5"/>
  <c r="S2008" i="5"/>
  <c r="S1890" i="5"/>
  <c r="S2089" i="5"/>
  <c r="S2020" i="5"/>
  <c r="S2150" i="5"/>
  <c r="S2027" i="5"/>
  <c r="S1915" i="5"/>
  <c r="S1855" i="5"/>
  <c r="S2076" i="5"/>
  <c r="S2247" i="5"/>
  <c r="S2073" i="5"/>
  <c r="S2052" i="5"/>
  <c r="S1903" i="5"/>
  <c r="S2169" i="5"/>
  <c r="S2187" i="5"/>
  <c r="S1978" i="5"/>
  <c r="S1937" i="5"/>
  <c r="S2297" i="5"/>
  <c r="S1876" i="5"/>
  <c r="S2257" i="5"/>
  <c r="S2239" i="5"/>
  <c r="S1867" i="5"/>
  <c r="S1847" i="5"/>
  <c r="S1996" i="5"/>
  <c r="S2276" i="5"/>
  <c r="S1998" i="5"/>
  <c r="S2095" i="5"/>
  <c r="S2047" i="5"/>
  <c r="S1906" i="5"/>
  <c r="S1879" i="5"/>
  <c r="S1862" i="5"/>
  <c r="S1901" i="5"/>
  <c r="S1904" i="5"/>
  <c r="S2068" i="5"/>
  <c r="S2103" i="5"/>
  <c r="S2083" i="5"/>
  <c r="S2094" i="5"/>
  <c r="S1929" i="5"/>
  <c r="S1934" i="5"/>
  <c r="S2203" i="5"/>
  <c r="S1942" i="5"/>
  <c r="S2065" i="5"/>
  <c r="S1916" i="5"/>
  <c r="S1872" i="5"/>
  <c r="S1913" i="5"/>
  <c r="S2161" i="5"/>
  <c r="S2245" i="5"/>
  <c r="S2107" i="5"/>
  <c r="S1845" i="5"/>
  <c r="S1827" i="5"/>
  <c r="S1962" i="5"/>
  <c r="S2271" i="5"/>
  <c r="S1940" i="5"/>
  <c r="S2013" i="5"/>
  <c r="S2277" i="5"/>
  <c r="S2019" i="5"/>
  <c r="S2237" i="5"/>
  <c r="S2241" i="5"/>
  <c r="S1979" i="5"/>
  <c r="S1914" i="5"/>
  <c r="S2176" i="5"/>
  <c r="S2004" i="5"/>
  <c r="S2172" i="5"/>
  <c r="S2006" i="5"/>
  <c r="S1834" i="5"/>
  <c r="S1859" i="5"/>
  <c r="S2266" i="5"/>
  <c r="S1839" i="5"/>
  <c r="S1938" i="5"/>
  <c r="S2173" i="5"/>
  <c r="S2253" i="5"/>
  <c r="S1941" i="5"/>
  <c r="S1920" i="5"/>
  <c r="S1840" i="5"/>
  <c r="S1866" i="5"/>
  <c r="S2069" i="5"/>
  <c r="S2087" i="5"/>
  <c r="S2272" i="5"/>
  <c r="S2101" i="5"/>
  <c r="S2248" i="5"/>
  <c r="S2149" i="5"/>
  <c r="S1958" i="5"/>
  <c r="S1989" i="5"/>
  <c r="S1930" i="5"/>
  <c r="S1918" i="5"/>
  <c r="S2206" i="5"/>
  <c r="S2250" i="5"/>
  <c r="S2080" i="5"/>
  <c r="S1973" i="5"/>
  <c r="S2139" i="5"/>
  <c r="S1955" i="5"/>
  <c r="S1974" i="5"/>
  <c r="S1993" i="5"/>
  <c r="S2049" i="5"/>
  <c r="S2238" i="5"/>
  <c r="S2000" i="5"/>
  <c r="S2207" i="5"/>
  <c r="S2070" i="5"/>
  <c r="S2016" i="5"/>
  <c r="S2264" i="5"/>
  <c r="S2222" i="5"/>
  <c r="S1830" i="5"/>
  <c r="S2043" i="5"/>
  <c r="S2117" i="5"/>
  <c r="S1945" i="5"/>
  <c r="S1885" i="5"/>
  <c r="S2151" i="5"/>
  <c r="S2002" i="5"/>
  <c r="S1977" i="5"/>
  <c r="S1887" i="5"/>
  <c r="S2039" i="5"/>
  <c r="S1970" i="5"/>
  <c r="S2112" i="5"/>
  <c r="S1949" i="5"/>
  <c r="S1860" i="5"/>
  <c r="S2233" i="5"/>
  <c r="S1902" i="5"/>
  <c r="S2079" i="5"/>
  <c r="S1965" i="5"/>
  <c r="S1932" i="5"/>
  <c r="S1892" i="5"/>
  <c r="S2270" i="5"/>
  <c r="S2092" i="5"/>
  <c r="S2249" i="5"/>
  <c r="S1897" i="5"/>
  <c r="S2278" i="5"/>
  <c r="S2211" i="5"/>
  <c r="S2263" i="5"/>
  <c r="S2060" i="5"/>
  <c r="S1828" i="5"/>
  <c r="S1921" i="5"/>
  <c r="S1954" i="5"/>
  <c r="S1987" i="5"/>
  <c r="S1836" i="5"/>
  <c r="S1952" i="5"/>
  <c r="S2133" i="5"/>
  <c r="S1893" i="5"/>
  <c r="S2232" i="5"/>
  <c r="S1917" i="5"/>
  <c r="S1994" i="5"/>
  <c r="S2005" i="5"/>
  <c r="S1960" i="5"/>
  <c r="S2189" i="5"/>
  <c r="S2081" i="5"/>
  <c r="S1959" i="5"/>
  <c r="S2009" i="5"/>
  <c r="S2015" i="5"/>
  <c r="S1858" i="5"/>
  <c r="S1944" i="5"/>
  <c r="S1953" i="5"/>
  <c r="S1966" i="5"/>
  <c r="S2055" i="5"/>
  <c r="S1851" i="5"/>
  <c r="S2097" i="5"/>
  <c r="S2022" i="5"/>
  <c r="S2231" i="5"/>
  <c r="S1835" i="5"/>
  <c r="S1856" i="5"/>
  <c r="S2246" i="5"/>
  <c r="S2123" i="5"/>
  <c r="S1868" i="5"/>
  <c r="S2235" i="5"/>
  <c r="S1900" i="5"/>
  <c r="S1883" i="5"/>
  <c r="S1889" i="5"/>
  <c r="S2210" i="5"/>
  <c r="S2113" i="5"/>
  <c r="S2051" i="5"/>
  <c r="S1922" i="5"/>
  <c r="S2251" i="5"/>
  <c r="S1948" i="5"/>
  <c r="S1925" i="5"/>
  <c r="S1825" i="5"/>
  <c r="S2053" i="5"/>
  <c r="S2011" i="5"/>
  <c r="S1950" i="5"/>
  <c r="S1826" i="5"/>
  <c r="S1849" i="5"/>
  <c r="S2174" i="5"/>
  <c r="S2108" i="5"/>
  <c r="S1971" i="5"/>
  <c r="S2135" i="5"/>
  <c r="S2032" i="5"/>
  <c r="S2064" i="5"/>
  <c r="S1844" i="5"/>
  <c r="S1896" i="5"/>
  <c r="S2003" i="5"/>
  <c r="S2234" i="5"/>
  <c r="S2127" i="5"/>
  <c r="S1870" i="5"/>
  <c r="S2144" i="5"/>
  <c r="S2134" i="5"/>
  <c r="S2017" i="5"/>
  <c r="S1956" i="5"/>
  <c r="S1841" i="5"/>
  <c r="S2259" i="5"/>
  <c r="S1967" i="5"/>
  <c r="S1854" i="5"/>
  <c r="S2109" i="5"/>
  <c r="S2072" i="5"/>
  <c r="S1829" i="5"/>
  <c r="S2283" i="5"/>
  <c r="S2158" i="5"/>
  <c r="S1857" i="5"/>
  <c r="S2056" i="5"/>
  <c r="S1911" i="5"/>
  <c r="S1899" i="5"/>
  <c r="S1984" i="5"/>
  <c r="S2261" i="5"/>
  <c r="S1975" i="5"/>
  <c r="S2298" i="5"/>
  <c r="S1873" i="5"/>
  <c r="S1842" i="5"/>
  <c r="S2059" i="5"/>
  <c r="S2048" i="5"/>
  <c r="S2137" i="5"/>
  <c r="S2281" i="5"/>
  <c r="S2155" i="5"/>
  <c r="S1861" i="5"/>
  <c r="S2085" i="5"/>
  <c r="S1833" i="5"/>
  <c r="S1848" i="5"/>
  <c r="S2262" i="5"/>
  <c r="S2295" i="5"/>
  <c r="S1999" i="5"/>
  <c r="S1831" i="5"/>
  <c r="S1882" i="5"/>
  <c r="S2067" i="5"/>
  <c r="S1963" i="5"/>
  <c r="S2268" i="5"/>
  <c r="S2093" i="5"/>
  <c r="S2258" i="5"/>
  <c r="S2269" i="5"/>
  <c r="S1871" i="5"/>
  <c r="S1951" i="5"/>
  <c r="S2265" i="5"/>
  <c r="S2141" i="5"/>
  <c r="S1935" i="5"/>
  <c r="S1874" i="5"/>
  <c r="S2282" i="5"/>
  <c r="S1968" i="5"/>
  <c r="S2061" i="5"/>
  <c r="S1881" i="5"/>
  <c r="S1878" i="5"/>
  <c r="S1919" i="5"/>
  <c r="S2115" i="5"/>
  <c r="S2007" i="5"/>
  <c r="S1928" i="5"/>
  <c r="S1939" i="5"/>
  <c r="S1846" i="5"/>
  <c r="S1947" i="5"/>
  <c r="S1865" i="5"/>
  <c r="S2021" i="5"/>
  <c r="S1964" i="5"/>
  <c r="S2143" i="5"/>
  <c r="S2166" i="5"/>
  <c r="S1908" i="5"/>
  <c r="S1927" i="5"/>
  <c r="S2255" i="5"/>
  <c r="S2183" i="5"/>
  <c r="S2200" i="5"/>
  <c r="S1943" i="5"/>
  <c r="S2145" i="5"/>
  <c r="S2031" i="5"/>
  <c r="S1880" i="5"/>
  <c r="S2111" i="5"/>
  <c r="S2256" i="5"/>
  <c r="S1961" i="5"/>
  <c r="S1931" i="5"/>
  <c r="S1972" i="5"/>
  <c r="S1875" i="5"/>
  <c r="S2116" i="5"/>
  <c r="S2153" i="5"/>
  <c r="S1926" i="5"/>
  <c r="S2236" i="5"/>
  <c r="S2288" i="5"/>
  <c r="S2296" i="5"/>
  <c r="S2291" i="5"/>
  <c r="S2025" i="5"/>
  <c r="S2084" i="5"/>
  <c r="S1907" i="5"/>
  <c r="S1869" i="5"/>
  <c r="S2091" i="5"/>
  <c r="S1853" i="5"/>
  <c r="S1850" i="5"/>
  <c r="S2170" i="5"/>
  <c r="S1991" i="5"/>
  <c r="S1905" i="5"/>
  <c r="S1946" i="5"/>
  <c r="S1924" i="5"/>
  <c r="S1824" i="5"/>
  <c r="T1822" i="5"/>
  <c r="S1823" i="5"/>
  <c r="S8" i="5"/>
  <c r="S200" i="5"/>
  <c r="T8" i="5"/>
  <c r="T240" i="5"/>
  <c r="T208" i="5"/>
  <c r="T200" i="5"/>
  <c r="T168" i="5"/>
  <c r="T32" i="5"/>
  <c r="T72" i="5"/>
  <c r="T136" i="5"/>
  <c r="T264" i="5"/>
  <c r="T160" i="5"/>
  <c r="T96" i="5"/>
  <c r="S112" i="5"/>
  <c r="C65" i="6" l="1"/>
  <c r="X8" i="5"/>
  <c r="C67" i="6"/>
  <c r="C66" i="6"/>
  <c r="C68" i="6"/>
  <c r="D56" i="6"/>
  <c r="C56" i="6"/>
  <c r="D55" i="6"/>
  <c r="C55" i="6"/>
  <c r="T2353" i="5"/>
  <c r="T2326" i="5"/>
  <c r="T2338" i="5"/>
  <c r="T2318" i="5"/>
  <c r="T2323" i="5"/>
  <c r="T2344" i="5"/>
  <c r="T2336" i="5"/>
  <c r="T2342" i="5"/>
  <c r="T2327" i="5"/>
  <c r="T2310" i="5"/>
  <c r="T2267" i="5"/>
  <c r="T2340" i="5"/>
  <c r="T2275" i="5"/>
  <c r="T2334" i="5"/>
  <c r="T2330" i="5"/>
  <c r="T2352" i="5"/>
  <c r="T2312" i="5"/>
  <c r="T2313" i="5"/>
  <c r="T2335" i="5"/>
  <c r="T2355" i="5"/>
  <c r="T2314" i="5"/>
  <c r="T2273" i="5"/>
  <c r="T2360" i="5"/>
  <c r="T2324" i="5"/>
  <c r="T2321" i="5"/>
  <c r="T2347" i="5"/>
  <c r="T2311" i="5"/>
  <c r="T2307" i="5"/>
  <c r="T2320" i="5"/>
  <c r="T2317" i="5"/>
  <c r="T2354" i="5"/>
  <c r="T2346" i="5"/>
  <c r="T2361" i="5"/>
  <c r="T2274" i="5"/>
  <c r="T2289" i="5"/>
  <c r="T2328" i="5"/>
  <c r="T2319" i="5"/>
  <c r="T2345" i="5"/>
  <c r="T2242" i="5"/>
  <c r="T2350" i="5"/>
  <c r="T2351" i="5"/>
  <c r="T2343" i="5"/>
  <c r="T2322" i="5"/>
  <c r="T2306" i="5"/>
  <c r="T2339" i="5"/>
  <c r="T2359" i="5"/>
  <c r="T2308" i="5"/>
  <c r="T2299" i="5"/>
  <c r="T2305" i="5"/>
  <c r="T2243" i="5"/>
  <c r="T2331" i="5"/>
  <c r="T2349" i="5"/>
  <c r="T2358" i="5"/>
  <c r="T2337" i="5"/>
  <c r="T1924" i="5"/>
  <c r="T1869" i="5"/>
  <c r="T1926" i="5"/>
  <c r="T2111" i="5"/>
  <c r="T1927" i="5"/>
  <c r="T1846" i="5"/>
  <c r="T2061" i="5"/>
  <c r="T1871" i="5"/>
  <c r="T1831" i="5"/>
  <c r="T2155" i="5"/>
  <c r="T1975" i="5"/>
  <c r="T2283" i="5"/>
  <c r="T1956" i="5"/>
  <c r="T1896" i="5"/>
  <c r="T1849" i="5"/>
  <c r="T2251" i="5"/>
  <c r="T2235" i="5"/>
  <c r="T2097" i="5"/>
  <c r="T2009" i="5"/>
  <c r="T2232" i="5"/>
  <c r="T1828" i="5"/>
  <c r="T2270" i="5"/>
  <c r="T1949" i="5"/>
  <c r="T1885" i="5"/>
  <c r="T2070" i="5"/>
  <c r="T2139" i="5"/>
  <c r="T1958" i="5"/>
  <c r="T1840" i="5"/>
  <c r="T1827" i="5"/>
  <c r="T1946" i="5"/>
  <c r="T1907" i="5"/>
  <c r="T2153" i="5"/>
  <c r="T1880" i="5"/>
  <c r="T1908" i="5"/>
  <c r="T1939" i="5"/>
  <c r="T1968" i="5"/>
  <c r="T2269" i="5"/>
  <c r="T1999" i="5"/>
  <c r="T2281" i="5"/>
  <c r="T2261" i="5"/>
  <c r="T1829" i="5"/>
  <c r="T2017" i="5"/>
  <c r="T1844" i="5"/>
  <c r="T1826" i="5"/>
  <c r="T1922" i="5"/>
  <c r="T1868" i="5"/>
  <c r="T1851" i="5"/>
  <c r="T1959" i="5"/>
  <c r="T1893" i="5"/>
  <c r="T2060" i="5"/>
  <c r="T1892" i="5"/>
  <c r="T2112" i="5"/>
  <c r="T1945" i="5"/>
  <c r="T2207" i="5"/>
  <c r="T1973" i="5"/>
  <c r="T2149" i="5"/>
  <c r="T1920" i="5"/>
  <c r="T1834" i="5"/>
  <c r="T2237" i="5"/>
  <c r="T1845" i="5"/>
  <c r="T1942" i="5"/>
  <c r="T1904" i="5"/>
  <c r="T2276" i="5"/>
  <c r="T1937" i="5"/>
  <c r="T1905" i="5"/>
  <c r="T2084" i="5"/>
  <c r="T2116" i="5"/>
  <c r="T2031" i="5"/>
  <c r="T2166" i="5"/>
  <c r="T1928" i="5"/>
  <c r="T2282" i="5"/>
  <c r="T2258" i="5"/>
  <c r="T2295" i="5"/>
  <c r="T2137" i="5"/>
  <c r="T1984" i="5"/>
  <c r="T2072" i="5"/>
  <c r="T2134" i="5"/>
  <c r="T2064" i="5"/>
  <c r="T1950" i="5"/>
  <c r="T2051" i="5"/>
  <c r="T2123" i="5"/>
  <c r="T2055" i="5"/>
  <c r="T2081" i="5"/>
  <c r="T2133" i="5"/>
  <c r="T2263" i="5"/>
  <c r="T1932" i="5"/>
  <c r="T1970" i="5"/>
  <c r="T2117" i="5"/>
  <c r="T2000" i="5"/>
  <c r="T2080" i="5"/>
  <c r="T2248" i="5"/>
  <c r="T1941" i="5"/>
  <c r="T2006" i="5"/>
  <c r="T2019" i="5"/>
  <c r="T2107" i="5"/>
  <c r="T2203" i="5"/>
  <c r="T1901" i="5"/>
  <c r="T1996" i="5"/>
  <c r="T1978" i="5"/>
  <c r="T1855" i="5"/>
  <c r="T1936" i="5"/>
  <c r="T2014" i="5"/>
  <c r="T2187" i="5"/>
  <c r="T1915" i="5"/>
  <c r="T2169" i="5"/>
  <c r="T2027" i="5"/>
  <c r="T1980" i="5"/>
  <c r="T2239" i="5"/>
  <c r="T2057" i="5"/>
  <c r="T1997" i="5"/>
  <c r="T2264" i="5"/>
  <c r="T1998" i="5"/>
  <c r="T1991" i="5"/>
  <c r="T2025" i="5"/>
  <c r="T1875" i="5"/>
  <c r="T2145" i="5"/>
  <c r="T2143" i="5"/>
  <c r="T2007" i="5"/>
  <c r="T1874" i="5"/>
  <c r="T2093" i="5"/>
  <c r="T2262" i="5"/>
  <c r="T2048" i="5"/>
  <c r="T1899" i="5"/>
  <c r="T2109" i="5"/>
  <c r="T2144" i="5"/>
  <c r="T2032" i="5"/>
  <c r="T2011" i="5"/>
  <c r="T2113" i="5"/>
  <c r="T2246" i="5"/>
  <c r="T1966" i="5"/>
  <c r="T2189" i="5"/>
  <c r="T1952" i="5"/>
  <c r="T2211" i="5"/>
  <c r="T1965" i="5"/>
  <c r="T2039" i="5"/>
  <c r="T2043" i="5"/>
  <c r="T2238" i="5"/>
  <c r="T2250" i="5"/>
  <c r="T2101" i="5"/>
  <c r="T2253" i="5"/>
  <c r="T2172" i="5"/>
  <c r="T2277" i="5"/>
  <c r="T2245" i="5"/>
  <c r="T1934" i="5"/>
  <c r="T1862" i="5"/>
  <c r="T1847" i="5"/>
  <c r="T1864" i="5"/>
  <c r="T1912" i="5"/>
  <c r="T2161" i="5"/>
  <c r="T1879" i="5"/>
  <c r="T1933" i="5"/>
  <c r="T2094" i="5"/>
  <c r="T1903" i="5"/>
  <c r="T1930" i="5"/>
  <c r="T2069" i="5"/>
  <c r="T1914" i="5"/>
  <c r="T2052" i="5"/>
  <c r="T2170" i="5"/>
  <c r="T2291" i="5"/>
  <c r="T1972" i="5"/>
  <c r="T1943" i="5"/>
  <c r="T1964" i="5"/>
  <c r="T2115" i="5"/>
  <c r="T1935" i="5"/>
  <c r="T2268" i="5"/>
  <c r="T1848" i="5"/>
  <c r="T2059" i="5"/>
  <c r="T1911" i="5"/>
  <c r="T1854" i="5"/>
  <c r="T1870" i="5"/>
  <c r="T2135" i="5"/>
  <c r="T2053" i="5"/>
  <c r="T2210" i="5"/>
  <c r="T1856" i="5"/>
  <c r="T1953" i="5"/>
  <c r="T1960" i="5"/>
  <c r="T1836" i="5"/>
  <c r="T2278" i="5"/>
  <c r="T2079" i="5"/>
  <c r="T1887" i="5"/>
  <c r="T1830" i="5"/>
  <c r="T2049" i="5"/>
  <c r="T2206" i="5"/>
  <c r="T2272" i="5"/>
  <c r="T2173" i="5"/>
  <c r="T2004" i="5"/>
  <c r="T2013" i="5"/>
  <c r="T1929" i="5"/>
  <c r="T1867" i="5"/>
  <c r="T1906" i="5"/>
  <c r="T1839" i="5"/>
  <c r="T2047" i="5"/>
  <c r="T1890" i="5"/>
  <c r="T2008" i="5"/>
  <c r="T1850" i="5"/>
  <c r="T2296" i="5"/>
  <c r="T1931" i="5"/>
  <c r="T2200" i="5"/>
  <c r="T2021" i="5"/>
  <c r="T1919" i="5"/>
  <c r="T2141" i="5"/>
  <c r="T1963" i="5"/>
  <c r="T1833" i="5"/>
  <c r="T1842" i="5"/>
  <c r="T2056" i="5"/>
  <c r="T1967" i="5"/>
  <c r="T2127" i="5"/>
  <c r="T1971" i="5"/>
  <c r="T1825" i="5"/>
  <c r="T1889" i="5"/>
  <c r="T1835" i="5"/>
  <c r="T1944" i="5"/>
  <c r="T2005" i="5"/>
  <c r="T1987" i="5"/>
  <c r="T1897" i="5"/>
  <c r="T1902" i="5"/>
  <c r="T1977" i="5"/>
  <c r="T2222" i="5"/>
  <c r="T1993" i="5"/>
  <c r="T1918" i="5"/>
  <c r="T2087" i="5"/>
  <c r="T1938" i="5"/>
  <c r="T2176" i="5"/>
  <c r="T1940" i="5"/>
  <c r="T1913" i="5"/>
  <c r="T2150" i="5"/>
  <c r="T1872" i="5"/>
  <c r="T2257" i="5"/>
  <c r="T2020" i="5"/>
  <c r="T1837" i="5"/>
  <c r="T2247" i="5"/>
  <c r="T1853" i="5"/>
  <c r="T2288" i="5"/>
  <c r="T1961" i="5"/>
  <c r="T2183" i="5"/>
  <c r="T1865" i="5"/>
  <c r="T1878" i="5"/>
  <c r="T2265" i="5"/>
  <c r="T2067" i="5"/>
  <c r="T2085" i="5"/>
  <c r="T1873" i="5"/>
  <c r="T1857" i="5"/>
  <c r="T2259" i="5"/>
  <c r="T2234" i="5"/>
  <c r="T2108" i="5"/>
  <c r="T1925" i="5"/>
  <c r="T1883" i="5"/>
  <c r="T2231" i="5"/>
  <c r="T1858" i="5"/>
  <c r="T1994" i="5"/>
  <c r="T1954" i="5"/>
  <c r="T2249" i="5"/>
  <c r="T2233" i="5"/>
  <c r="T2002" i="5"/>
  <c r="T1974" i="5"/>
  <c r="T2271" i="5"/>
  <c r="T2083" i="5"/>
  <c r="T1976" i="5"/>
  <c r="T2213" i="5"/>
  <c r="T2091" i="5"/>
  <c r="T2236" i="5"/>
  <c r="T2256" i="5"/>
  <c r="T2255" i="5"/>
  <c r="T1947" i="5"/>
  <c r="T1881" i="5"/>
  <c r="T1951" i="5"/>
  <c r="T1882" i="5"/>
  <c r="T1861" i="5"/>
  <c r="T2298" i="5"/>
  <c r="T2158" i="5"/>
  <c r="T1841" i="5"/>
  <c r="T2003" i="5"/>
  <c r="T2174" i="5"/>
  <c r="T1948" i="5"/>
  <c r="T1900" i="5"/>
  <c r="T2022" i="5"/>
  <c r="T2015" i="5"/>
  <c r="T1917" i="5"/>
  <c r="T1921" i="5"/>
  <c r="T2092" i="5"/>
  <c r="T1860" i="5"/>
  <c r="T2151" i="5"/>
  <c r="T2016" i="5"/>
  <c r="T1955" i="5"/>
  <c r="T1989" i="5"/>
  <c r="T1866" i="5"/>
  <c r="T2266" i="5"/>
  <c r="T1979" i="5"/>
  <c r="T1962" i="5"/>
  <c r="T1916" i="5"/>
  <c r="T2103" i="5"/>
  <c r="T2095" i="5"/>
  <c r="T1876" i="5"/>
  <c r="T2073" i="5"/>
  <c r="T2089" i="5"/>
  <c r="T1843" i="5"/>
  <c r="T1859" i="5"/>
  <c r="T2241" i="5"/>
  <c r="T2065" i="5"/>
  <c r="T2068" i="5"/>
  <c r="T2297" i="5"/>
  <c r="T2076" i="5"/>
  <c r="T1824" i="5"/>
  <c r="T1823" i="5"/>
  <c r="T1800" i="5"/>
  <c r="T1550" i="5"/>
  <c r="T1566" i="5"/>
  <c r="T1780" i="5"/>
  <c r="T1508" i="5"/>
  <c r="T1558" i="5"/>
  <c r="S1073" i="5"/>
  <c r="S1295" i="5"/>
  <c r="S712" i="5"/>
  <c r="S1271" i="5"/>
  <c r="S290" i="5"/>
  <c r="S1314" i="5"/>
  <c r="S827" i="5"/>
  <c r="S1681" i="5"/>
  <c r="S1735" i="5"/>
  <c r="S1272" i="5"/>
  <c r="S994" i="5"/>
  <c r="S495" i="5"/>
  <c r="S1583" i="5"/>
  <c r="S1151" i="5"/>
  <c r="S1721" i="5"/>
  <c r="T1772" i="5"/>
  <c r="T1808" i="5"/>
  <c r="T1574" i="5"/>
  <c r="T1639" i="5"/>
  <c r="T1744" i="5"/>
  <c r="T1198" i="5"/>
  <c r="T1732" i="5"/>
  <c r="S1591" i="5"/>
  <c r="S1476" i="5"/>
  <c r="S1411" i="5"/>
  <c r="S860" i="5"/>
  <c r="S1684" i="5"/>
  <c r="S917" i="5"/>
  <c r="S1675" i="5"/>
  <c r="S1644" i="5"/>
  <c r="S1686" i="5"/>
  <c r="S1113" i="5"/>
  <c r="S1265" i="5"/>
  <c r="S1531" i="5"/>
  <c r="T1724" i="5"/>
  <c r="T1304" i="5"/>
  <c r="T1792" i="5"/>
  <c r="T1719" i="5"/>
  <c r="T293" i="5"/>
  <c r="T1776" i="5"/>
  <c r="T1728" i="5"/>
  <c r="T1740" i="5"/>
  <c r="T1796" i="5"/>
  <c r="T1736" i="5"/>
  <c r="T1764" i="5"/>
  <c r="T1804" i="5"/>
  <c r="T1614" i="5"/>
  <c r="T1329" i="5"/>
  <c r="S764" i="5"/>
  <c r="S1523" i="5"/>
  <c r="S1557" i="5"/>
  <c r="S1168" i="5"/>
  <c r="S944" i="5"/>
  <c r="S1775" i="5"/>
  <c r="S559" i="5"/>
  <c r="S1320" i="5"/>
  <c r="S1189" i="5"/>
  <c r="S1798" i="5"/>
  <c r="S1181" i="5"/>
  <c r="S564" i="5"/>
  <c r="S856" i="5"/>
  <c r="S1627" i="5"/>
  <c r="S996" i="5"/>
  <c r="S359" i="5"/>
  <c r="S380" i="5"/>
  <c r="S1346" i="5"/>
  <c r="S1545" i="5"/>
  <c r="S756" i="5"/>
  <c r="S1615" i="5"/>
  <c r="S441" i="5"/>
  <c r="S1403" i="5"/>
  <c r="S721" i="5"/>
  <c r="S873" i="5"/>
  <c r="S891" i="5"/>
  <c r="S335" i="5"/>
  <c r="S999" i="5"/>
  <c r="S737" i="5"/>
  <c r="S1463" i="5"/>
  <c r="S1495" i="5"/>
  <c r="S781" i="5"/>
  <c r="S1480" i="5"/>
  <c r="S1070" i="5"/>
  <c r="S1077" i="5"/>
  <c r="S1207" i="5"/>
  <c r="S951" i="5"/>
  <c r="S465" i="5"/>
  <c r="S1220" i="5"/>
  <c r="S943" i="5"/>
  <c r="S408" i="5"/>
  <c r="S661" i="5"/>
  <c r="T1436" i="5"/>
  <c r="T1505" i="5"/>
  <c r="T1473" i="5"/>
  <c r="T1816" i="5"/>
  <c r="T1748" i="5"/>
  <c r="T1542" i="5"/>
  <c r="S695" i="5"/>
  <c r="S783" i="5"/>
  <c r="S1215" i="5"/>
  <c r="S1363" i="5"/>
  <c r="S1637" i="5"/>
  <c r="S639" i="5"/>
  <c r="S704" i="5"/>
  <c r="S1595" i="5"/>
  <c r="S1422" i="5"/>
  <c r="S356" i="5"/>
  <c r="S476" i="5"/>
  <c r="S1773" i="5"/>
  <c r="S920" i="5"/>
  <c r="S650" i="5"/>
  <c r="S1783" i="5"/>
  <c r="S602" i="5"/>
  <c r="S791" i="5"/>
  <c r="S1188" i="5"/>
  <c r="S947" i="5"/>
  <c r="S612" i="5"/>
  <c r="S849" i="5"/>
  <c r="S921" i="5"/>
  <c r="S440" i="5"/>
  <c r="S1161" i="5"/>
  <c r="S367" i="5"/>
  <c r="S504" i="5"/>
  <c r="S1302" i="5"/>
  <c r="S1069" i="5"/>
  <c r="S1150" i="5"/>
  <c r="S301" i="5"/>
  <c r="S1049" i="5"/>
  <c r="S1349" i="5"/>
  <c r="S342" i="5"/>
  <c r="S1570" i="5"/>
  <c r="S1125" i="5"/>
  <c r="S958" i="5"/>
  <c r="S1743" i="5"/>
  <c r="S1680" i="5"/>
  <c r="S1426" i="5"/>
  <c r="S1518" i="5"/>
  <c r="S1654" i="5"/>
  <c r="T1651" i="5"/>
  <c r="S1414" i="5"/>
  <c r="S989" i="5"/>
  <c r="S832" i="5"/>
  <c r="S649" i="5"/>
  <c r="S1237" i="5"/>
  <c r="T1752" i="5"/>
  <c r="T1396" i="5"/>
  <c r="T1471" i="5"/>
  <c r="T1756" i="5"/>
  <c r="T1760" i="5"/>
  <c r="T1638" i="5"/>
  <c r="T1534" i="5"/>
  <c r="T1454" i="5"/>
  <c r="T1598" i="5"/>
  <c r="T1364" i="5"/>
  <c r="T1768" i="5"/>
  <c r="T1311" i="5"/>
  <c r="T1820" i="5"/>
  <c r="T1606" i="5"/>
  <c r="T1582" i="5"/>
  <c r="T1622" i="5"/>
  <c r="T1698" i="5"/>
  <c r="S768" i="5"/>
  <c r="S1330" i="5"/>
  <c r="S1326" i="5"/>
  <c r="S1017" i="5"/>
  <c r="S1062" i="5"/>
  <c r="S1046" i="5"/>
  <c r="S1497" i="5"/>
  <c r="S1474" i="5"/>
  <c r="S1351" i="5"/>
  <c r="S318" i="5"/>
  <c r="S1548" i="5"/>
  <c r="S1708" i="5"/>
  <c r="S1572" i="5"/>
  <c r="S665" i="5"/>
  <c r="S1541" i="5"/>
  <c r="S624" i="5"/>
  <c r="S724" i="5"/>
  <c r="S690" i="5"/>
  <c r="S533" i="5"/>
  <c r="S1191" i="5"/>
  <c r="S1027" i="5"/>
  <c r="S1379" i="5"/>
  <c r="S1706" i="5"/>
  <c r="S1427" i="5"/>
  <c r="S693" i="5"/>
  <c r="S1811" i="5"/>
  <c r="S1336" i="5"/>
  <c r="S981" i="5"/>
  <c r="S1653" i="5"/>
  <c r="S1337" i="5"/>
  <c r="S817" i="5"/>
  <c r="S1247" i="5"/>
  <c r="S1033" i="5"/>
  <c r="S881" i="5"/>
  <c r="S1024" i="5"/>
  <c r="S337" i="5"/>
  <c r="S1358" i="5"/>
  <c r="S1121" i="5"/>
  <c r="S375" i="5"/>
  <c r="S1705" i="5"/>
  <c r="S1470" i="5"/>
  <c r="S956" i="5"/>
  <c r="S1781" i="5"/>
  <c r="S1249" i="5"/>
  <c r="S1164" i="5"/>
  <c r="S492" i="5"/>
  <c r="S855" i="5"/>
  <c r="S632" i="5"/>
  <c r="S1028" i="5"/>
  <c r="S1634" i="5"/>
  <c r="S1221" i="5"/>
  <c r="S1205" i="5"/>
  <c r="S914" i="5"/>
  <c r="S531" i="5"/>
  <c r="S761" i="5"/>
  <c r="S1031" i="5"/>
  <c r="S1212" i="5"/>
  <c r="S829" i="5"/>
  <c r="S1238" i="5"/>
  <c r="S643" i="5"/>
  <c r="S436" i="5"/>
  <c r="T1667" i="5"/>
  <c r="S505" i="5"/>
  <c r="S1603" i="5"/>
  <c r="S1037" i="5"/>
  <c r="S1029" i="5"/>
  <c r="S1692" i="5"/>
  <c r="S1625" i="5"/>
  <c r="S413" i="5"/>
  <c r="S1815" i="5"/>
  <c r="S507" i="5"/>
  <c r="S1148" i="5"/>
  <c r="S396" i="5"/>
  <c r="S898" i="5"/>
  <c r="S363" i="5"/>
  <c r="S1604" i="5"/>
  <c r="S1420" i="5"/>
  <c r="S1711" i="5"/>
  <c r="S945" i="5"/>
  <c r="S823" i="5"/>
  <c r="S1618" i="5"/>
  <c r="S283" i="5"/>
  <c r="S1641" i="5"/>
  <c r="S946" i="5"/>
  <c r="S1112" i="5"/>
  <c r="S1128" i="5"/>
  <c r="S615" i="5"/>
  <c r="S391" i="5"/>
  <c r="S398" i="5"/>
  <c r="S1636" i="5"/>
  <c r="S1561" i="5"/>
  <c r="S585" i="5"/>
  <c r="S1292" i="5"/>
  <c r="S604" i="5"/>
  <c r="S1749" i="5"/>
  <c r="S1782" i="5"/>
  <c r="S861" i="5"/>
  <c r="S1378" i="5"/>
  <c r="T1693" i="5"/>
  <c r="S426" i="5"/>
  <c r="S605" i="5"/>
  <c r="S1335" i="5"/>
  <c r="S401" i="5"/>
  <c r="S331" i="5"/>
  <c r="S876" i="5"/>
  <c r="S815" i="5"/>
  <c r="S718" i="5"/>
  <c r="S1035" i="5"/>
  <c r="S942" i="5"/>
  <c r="S1281" i="5"/>
  <c r="S841" i="5"/>
  <c r="S302" i="5"/>
  <c r="S1402" i="5"/>
  <c r="S1201" i="5"/>
  <c r="S992" i="5"/>
  <c r="S1601" i="5"/>
  <c r="S338" i="5"/>
  <c r="S769" i="5"/>
  <c r="S687" i="5"/>
  <c r="S1147" i="5"/>
  <c r="S805" i="5"/>
  <c r="S1524" i="5"/>
  <c r="S681" i="5"/>
  <c r="S905" i="5"/>
  <c r="S601" i="5"/>
  <c r="S368" i="5"/>
  <c r="S357" i="5"/>
  <c r="S1751" i="5"/>
  <c r="S329" i="5"/>
  <c r="S963" i="5"/>
  <c r="S518" i="5"/>
  <c r="S1757" i="5"/>
  <c r="S390" i="5"/>
  <c r="S1094" i="5"/>
  <c r="S579" i="5"/>
  <c r="S534" i="5"/>
  <c r="S1466" i="5"/>
  <c r="S1032" i="5"/>
  <c r="S1397" i="5"/>
  <c r="S1391" i="5"/>
  <c r="S1053" i="5"/>
  <c r="S1540" i="5"/>
  <c r="S928" i="5"/>
  <c r="S1369" i="5"/>
  <c r="S1696" i="5"/>
  <c r="S1597" i="5"/>
  <c r="S1256" i="5"/>
  <c r="S867" i="5"/>
  <c r="S452" i="5"/>
  <c r="S303" i="5"/>
  <c r="S1609" i="5"/>
  <c r="S1621" i="5"/>
  <c r="S298" i="5"/>
  <c r="S888" i="5"/>
  <c r="S1503" i="5"/>
  <c r="S831" i="5"/>
  <c r="S588" i="5"/>
  <c r="S1689" i="5"/>
  <c r="S540" i="5"/>
  <c r="S1586" i="5"/>
  <c r="S889" i="5"/>
  <c r="S1013" i="5"/>
  <c r="S323" i="5"/>
  <c r="S386" i="5"/>
  <c r="S1229" i="5"/>
  <c r="S503" i="5"/>
  <c r="S1233" i="5"/>
  <c r="S1277" i="5"/>
  <c r="S1144" i="5"/>
  <c r="S1122" i="5"/>
  <c r="S286" i="5"/>
  <c r="S1405" i="5"/>
  <c r="S313" i="5"/>
  <c r="S707" i="5"/>
  <c r="S682" i="5"/>
  <c r="S345" i="5"/>
  <c r="S1165" i="5"/>
  <c r="S782" i="5"/>
  <c r="S520" i="5"/>
  <c r="T1683" i="5"/>
  <c r="S1034" i="5"/>
  <c r="S1255" i="5"/>
  <c r="S846" i="5"/>
  <c r="S1133" i="5"/>
  <c r="S1695" i="5"/>
  <c r="S1629" i="5"/>
  <c r="S1140" i="5"/>
  <c r="S705" i="5"/>
  <c r="S1219" i="5"/>
  <c r="S1152" i="5"/>
  <c r="S1694" i="5"/>
  <c r="S733" i="5"/>
  <c r="S466" i="5"/>
  <c r="S833" i="5"/>
  <c r="S1283" i="5"/>
  <c r="S1018" i="5"/>
  <c r="S1187" i="5"/>
  <c r="S1058" i="5"/>
  <c r="S1356" i="5"/>
  <c r="S1289" i="5"/>
  <c r="S1631" i="5"/>
  <c r="S510" i="5"/>
  <c r="T1666" i="5"/>
  <c r="S1573" i="5"/>
  <c r="S376" i="5"/>
  <c r="S1553" i="5"/>
  <c r="S516" i="5"/>
  <c r="S629" i="5"/>
  <c r="S422" i="5"/>
  <c r="S774" i="5"/>
  <c r="S593" i="5"/>
  <c r="S1549" i="5"/>
  <c r="S620" i="5"/>
  <c r="S894" i="5"/>
  <c r="S523" i="5"/>
  <c r="S1109" i="5"/>
  <c r="S618" i="5"/>
  <c r="S319" i="5"/>
  <c r="S1008" i="5"/>
  <c r="S1153" i="5"/>
  <c r="S487" i="5"/>
  <c r="S826" i="5"/>
  <c r="S930" i="5"/>
  <c r="S1814" i="5"/>
  <c r="S1129" i="5"/>
  <c r="S1347" i="5"/>
  <c r="S726" i="5"/>
  <c r="S659" i="5"/>
  <c r="S1408" i="5"/>
  <c r="S1048" i="5"/>
  <c r="S596" i="5"/>
  <c r="S1192" i="5"/>
  <c r="S299" i="5"/>
  <c r="S1599" i="5"/>
  <c r="S1039" i="5"/>
  <c r="S1296" i="5"/>
  <c r="S871" i="5"/>
  <c r="S929" i="5"/>
  <c r="S1298" i="5"/>
  <c r="S1761" i="5"/>
  <c r="S1544" i="5"/>
  <c r="S1244" i="5"/>
  <c r="S842" i="5"/>
  <c r="S875" i="5"/>
  <c r="S308" i="5"/>
  <c r="S1438" i="5"/>
  <c r="S652" i="5"/>
  <c r="S1536" i="5"/>
  <c r="S993" i="5"/>
  <c r="S1769" i="5"/>
  <c r="S1458" i="5"/>
  <c r="S1585" i="5"/>
  <c r="S1652" i="5"/>
  <c r="S931" i="5"/>
  <c r="S1628" i="5"/>
  <c r="S1276" i="5"/>
  <c r="S1617" i="5"/>
  <c r="S1044" i="5"/>
  <c r="S437" i="5"/>
  <c r="S973" i="5"/>
  <c r="S1687" i="5"/>
  <c r="S1061" i="5"/>
  <c r="S977" i="5"/>
  <c r="S320" i="5"/>
  <c r="S1577" i="5"/>
  <c r="S1713" i="5"/>
  <c r="S1441" i="5"/>
  <c r="S336" i="5"/>
  <c r="S709" i="5"/>
  <c r="S607" i="5"/>
  <c r="S1701" i="5"/>
  <c r="S443" i="5"/>
  <c r="S582" i="5"/>
  <c r="S1789" i="5"/>
  <c r="S1084" i="5"/>
  <c r="S1483" i="5"/>
  <c r="S1623" i="5"/>
  <c r="S402" i="5"/>
  <c r="S554" i="5"/>
  <c r="S866" i="5"/>
  <c r="S1611" i="5"/>
  <c r="S1066" i="5"/>
  <c r="S667" i="5"/>
  <c r="S1093" i="5"/>
  <c r="S850" i="5"/>
  <c r="S435" i="5"/>
  <c r="S1124" i="5"/>
  <c r="S360" i="5"/>
  <c r="S908" i="5"/>
  <c r="S1209" i="5"/>
  <c r="S794" i="5"/>
  <c r="S656" i="5"/>
  <c r="S1702" i="5"/>
  <c r="S834" i="5"/>
  <c r="S1225" i="5"/>
  <c r="S1515" i="5"/>
  <c r="S1459" i="5"/>
  <c r="S949" i="5"/>
  <c r="S1204" i="5"/>
  <c r="S843" i="5"/>
  <c r="S840" i="5"/>
  <c r="S701" i="5"/>
  <c r="S1793" i="5"/>
  <c r="S975" i="5"/>
  <c r="S1477" i="5"/>
  <c r="S800" i="5"/>
  <c r="S1539" i="5"/>
  <c r="S654" i="5"/>
  <c r="S664" i="5"/>
  <c r="S1640" i="5"/>
  <c r="S1284" i="5"/>
  <c r="S1569" i="5"/>
  <c r="S420" i="5"/>
  <c r="S1398" i="5"/>
  <c r="S1360" i="5"/>
  <c r="S1328" i="5"/>
  <c r="S1551" i="5"/>
  <c r="S1419" i="5"/>
  <c r="S551" i="5"/>
  <c r="S312" i="5"/>
  <c r="S1688" i="5"/>
  <c r="S736" i="5"/>
  <c r="S1232" i="5"/>
  <c r="S1703" i="5"/>
  <c r="S1146" i="5"/>
  <c r="S1075" i="5"/>
  <c r="S287" i="5"/>
  <c r="S1472" i="5"/>
  <c r="S1282" i="5"/>
  <c r="S482" i="5"/>
  <c r="S1673" i="5"/>
  <c r="S1318" i="5"/>
  <c r="S1341" i="5"/>
  <c r="S321" i="5"/>
  <c r="S608" i="5"/>
  <c r="S1211" i="5"/>
  <c r="S669" i="5"/>
  <c r="S967" i="5"/>
  <c r="S1056" i="5"/>
  <c r="S578" i="5"/>
  <c r="S1755" i="5"/>
  <c r="S1409" i="5"/>
  <c r="S631" i="5"/>
  <c r="S1465" i="5"/>
  <c r="S1068" i="5"/>
  <c r="S1374" i="5"/>
  <c r="S941" i="5"/>
  <c r="S1434" i="5"/>
  <c r="S1407" i="5"/>
  <c r="S1184" i="5"/>
  <c r="S1259" i="5"/>
  <c r="S1394" i="5"/>
  <c r="S1533" i="5"/>
  <c r="S1177" i="5"/>
  <c r="S702" i="5"/>
  <c r="S965" i="5"/>
  <c r="S957" i="5"/>
  <c r="S1331" i="5"/>
  <c r="S1425" i="5"/>
  <c r="S740" i="5"/>
  <c r="S1280" i="5"/>
  <c r="S490" i="5"/>
  <c r="S1479" i="5"/>
  <c r="S982" i="5"/>
  <c r="S530" i="5"/>
  <c r="S899" i="5"/>
  <c r="S771" i="5"/>
  <c r="S438" i="5"/>
  <c r="S1446" i="5"/>
  <c r="S738" i="5"/>
  <c r="S1040" i="5"/>
  <c r="S1486" i="5"/>
  <c r="S858" i="5"/>
  <c r="S1428" i="5"/>
  <c r="S1106" i="5"/>
  <c r="S478" i="5"/>
  <c r="S1300" i="5"/>
  <c r="T1699" i="5"/>
  <c r="S801" i="5"/>
  <c r="S325" i="5"/>
  <c r="S1564" i="5"/>
  <c r="S1753" i="5"/>
  <c r="S423" i="5"/>
  <c r="S933" i="5"/>
  <c r="S350" i="5"/>
  <c r="S1563" i="5"/>
  <c r="S1385" i="5"/>
  <c r="S1525" i="5"/>
  <c r="S311" i="5"/>
  <c r="S1200" i="5"/>
  <c r="S1415" i="5"/>
  <c r="S418" i="5"/>
  <c r="S1620" i="5"/>
  <c r="S893" i="5"/>
  <c r="S822" i="5"/>
  <c r="S747" i="5"/>
  <c r="S1647" i="5"/>
  <c r="T1413" i="5"/>
  <c r="S1386" i="5"/>
  <c r="S926" i="5"/>
  <c r="S651" i="5"/>
  <c r="S1079" i="5"/>
  <c r="S1115" i="5"/>
  <c r="S377" i="5"/>
  <c r="S1309" i="5"/>
  <c r="S1308" i="5"/>
  <c r="S959" i="5"/>
  <c r="S1078" i="5"/>
  <c r="S1511" i="5"/>
  <c r="S1512" i="5"/>
  <c r="S294" i="5"/>
  <c r="S1199" i="5"/>
  <c r="S755" i="5"/>
  <c r="S811" i="5"/>
  <c r="S1559" i="5"/>
  <c r="S1175" i="5"/>
  <c r="S1594" i="5"/>
  <c r="S1116" i="5"/>
  <c r="S1240" i="5"/>
  <c r="S646" i="5"/>
  <c r="S911" i="5"/>
  <c r="S1662" i="5"/>
  <c r="S937" i="5"/>
  <c r="S1007" i="5"/>
  <c r="S1182" i="5"/>
  <c r="S1807" i="5"/>
  <c r="S637" i="5"/>
  <c r="S916" i="5"/>
  <c r="S845" i="5"/>
  <c r="S1243" i="5"/>
  <c r="S434" i="5"/>
  <c r="S1528" i="5"/>
  <c r="S998" i="5"/>
  <c r="S1138" i="5"/>
  <c r="S924" i="5"/>
  <c r="S1718" i="5"/>
  <c r="S1236" i="5"/>
  <c r="S1096" i="5"/>
  <c r="S513" i="5"/>
  <c r="S1575" i="5"/>
  <c r="S1137" i="5"/>
  <c r="S344" i="5"/>
  <c r="S1448" i="5"/>
  <c r="S966" i="5"/>
  <c r="S837" i="5"/>
  <c r="S623" i="5"/>
  <c r="S686" i="5"/>
  <c r="S870" i="5"/>
  <c r="S745" i="5"/>
  <c r="S997" i="5"/>
  <c r="S1491" i="5"/>
  <c r="S541" i="5"/>
  <c r="S778" i="5"/>
  <c r="S1266" i="5"/>
  <c r="S317" i="5"/>
  <c r="S684" i="5"/>
  <c r="S909" i="5"/>
  <c r="S1697" i="5"/>
  <c r="S1118" i="5"/>
  <c r="S939" i="5"/>
  <c r="S1741" i="5"/>
  <c r="S796" i="5"/>
  <c r="S1371" i="5"/>
  <c r="S1648" i="5"/>
  <c r="S1444" i="5"/>
  <c r="S1432" i="5"/>
  <c r="S961" i="5"/>
  <c r="S991" i="5"/>
  <c r="T1661" i="5"/>
  <c r="S1173" i="5"/>
  <c r="S728" i="5"/>
  <c r="S1254" i="5"/>
  <c r="S741" i="5"/>
  <c r="S685" i="5"/>
  <c r="S1076" i="5"/>
  <c r="S692" i="5"/>
  <c r="S532" i="5"/>
  <c r="S454" i="5"/>
  <c r="S688" i="5"/>
  <c r="S789" i="5"/>
  <c r="S1481" i="5"/>
  <c r="S1580" i="5"/>
  <c r="S1108" i="5"/>
  <c r="S1141" i="5"/>
  <c r="S1787" i="5"/>
  <c r="S1400" i="5"/>
  <c r="S1263" i="5"/>
  <c r="S751" i="5"/>
  <c r="S1493" i="5"/>
  <c r="S446" i="5"/>
  <c r="S1252" i="5"/>
  <c r="S1132" i="5"/>
  <c r="S284" i="5"/>
  <c r="S978" i="5"/>
  <c r="S1158" i="5"/>
  <c r="S1301" i="5"/>
  <c r="S1770" i="5"/>
  <c r="S310" i="5"/>
  <c r="S1262" i="5"/>
  <c r="S1025" i="5"/>
  <c r="S1206" i="5"/>
  <c r="S1763" i="5"/>
  <c r="S760" i="5"/>
  <c r="S569" i="5"/>
  <c r="S1231" i="5"/>
  <c r="S1543" i="5"/>
  <c r="S954" i="5"/>
  <c r="S1064" i="5"/>
  <c r="S385" i="5"/>
  <c r="S680" i="5"/>
  <c r="S1377" i="5"/>
  <c r="S1393" i="5"/>
  <c r="S403" i="5"/>
  <c r="S1081" i="5"/>
  <c r="S1190" i="5"/>
  <c r="S750" i="5"/>
  <c r="S1805" i="5"/>
  <c r="S556" i="5"/>
  <c r="S1306" i="5"/>
  <c r="S1365" i="5"/>
  <c r="S1785" i="5"/>
  <c r="S787" i="5"/>
  <c r="S395" i="5"/>
  <c r="S1111" i="5"/>
  <c r="S825" i="5"/>
  <c r="S1095" i="5"/>
  <c r="S1395" i="5"/>
  <c r="S1478" i="5"/>
  <c r="S574" i="5"/>
  <c r="S641" i="5"/>
  <c r="S374" i="5"/>
  <c r="S419" i="5"/>
  <c r="S1145" i="5"/>
  <c r="S327" i="5"/>
  <c r="S577" i="5"/>
  <c r="S411" i="5"/>
  <c r="S714" i="5"/>
  <c r="S535" i="5"/>
  <c r="S1339" i="5"/>
  <c r="S983" i="5"/>
  <c r="S463" i="5"/>
  <c r="S1373" i="5"/>
  <c r="S597" i="5"/>
  <c r="S394" i="5"/>
  <c r="S1022" i="5"/>
  <c r="S1273" i="5"/>
  <c r="S720" i="5"/>
  <c r="S315" i="5"/>
  <c r="S491" i="5"/>
  <c r="S1424" i="5"/>
  <c r="S1169" i="5"/>
  <c r="S1576" i="5"/>
  <c r="S1452" i="5"/>
  <c r="S469" i="5"/>
  <c r="S1552" i="5"/>
  <c r="S1750" i="5"/>
  <c r="S1091" i="5"/>
  <c r="S1333" i="5"/>
  <c r="S1399" i="5"/>
  <c r="S1004" i="5"/>
  <c r="S300" i="5"/>
  <c r="S1431" i="5"/>
  <c r="S953" i="5"/>
  <c r="T1714" i="5"/>
  <c r="S1059" i="5"/>
  <c r="S749" i="5"/>
  <c r="S545" i="5"/>
  <c r="S807" i="5"/>
  <c r="S694" i="5"/>
  <c r="S1163" i="5"/>
  <c r="S427" i="5"/>
  <c r="S1568" i="5"/>
  <c r="S1210" i="5"/>
  <c r="S1278" i="5"/>
  <c r="S1290" i="5"/>
  <c r="S1012" i="5"/>
  <c r="S785" i="5"/>
  <c r="S1663" i="5"/>
  <c r="S874" i="5"/>
  <c r="S475" i="5"/>
  <c r="S934" i="5"/>
  <c r="S539" i="5"/>
  <c r="S1429" i="5"/>
  <c r="S1167" i="5"/>
  <c r="S485" i="5"/>
  <c r="S1676" i="5"/>
  <c r="S1589" i="5"/>
  <c r="S1488" i="5"/>
  <c r="S766" i="5"/>
  <c r="S819" i="5"/>
  <c r="S727" i="5"/>
  <c r="S746" i="5"/>
  <c r="S1102" i="5"/>
  <c r="S1071" i="5"/>
  <c r="S1178" i="5"/>
  <c r="S777" i="5"/>
  <c r="S1453" i="5"/>
  <c r="T1490" i="5"/>
  <c r="S412" i="5"/>
  <c r="S830" i="5"/>
  <c r="S1658" i="5"/>
  <c r="S630" i="5"/>
  <c r="S1392" i="5"/>
  <c r="S885" i="5"/>
  <c r="S1417" i="5"/>
  <c r="S1260" i="5"/>
  <c r="S1801" i="5"/>
  <c r="S389" i="5"/>
  <c r="S907" i="5"/>
  <c r="S814" i="5"/>
  <c r="S1390" i="5"/>
  <c r="S790" i="5"/>
  <c r="S388" i="5"/>
  <c r="S1520" i="5"/>
  <c r="S848" i="5"/>
  <c r="S923" i="5"/>
  <c r="S354" i="5"/>
  <c r="S1123" i="5"/>
  <c r="S984" i="5"/>
  <c r="S938" i="5"/>
  <c r="S757" i="5"/>
  <c r="S1821" i="5"/>
  <c r="S868" i="5"/>
  <c r="S613" i="5"/>
  <c r="S351" i="5"/>
  <c r="S1791" i="5"/>
  <c r="S971" i="5"/>
  <c r="S839" i="5"/>
  <c r="S1287" i="5"/>
  <c r="S1038" i="5"/>
  <c r="S1656" i="5"/>
  <c r="S1401" i="5"/>
  <c r="S1030" i="5"/>
  <c r="S1560" i="5"/>
  <c r="S622" i="5"/>
  <c r="S514" i="5"/>
  <c r="S1547" i="5"/>
  <c r="S1671" i="5"/>
  <c r="S670" i="5"/>
  <c r="S565" i="5"/>
  <c r="S1052" i="5"/>
  <c r="S844" i="5"/>
  <c r="S758" i="5"/>
  <c r="S1624" i="5"/>
  <c r="S1440" i="5"/>
  <c r="S935" i="5"/>
  <c r="S1745" i="5"/>
  <c r="S1074" i="5"/>
  <c r="S625" i="5"/>
  <c r="S729" i="5"/>
  <c r="S1166" i="5"/>
  <c r="S1517" i="5"/>
  <c r="S1023" i="5"/>
  <c r="S1154" i="5"/>
  <c r="S1159" i="5"/>
  <c r="S1600" i="5"/>
  <c r="S869" i="5"/>
  <c r="S1043" i="5"/>
  <c r="S1214" i="5"/>
  <c r="S1357" i="5"/>
  <c r="S1372" i="5"/>
  <c r="T1677" i="5"/>
  <c r="S501" i="5"/>
  <c r="S1097" i="5"/>
  <c r="S397" i="5"/>
  <c r="S1494" i="5"/>
  <c r="S464" i="5"/>
  <c r="S1729" i="5"/>
  <c r="S1418" i="5"/>
  <c r="S1239" i="5"/>
  <c r="S660" i="5"/>
  <c r="S1060" i="5"/>
  <c r="S742" i="5"/>
  <c r="S1774" i="5"/>
  <c r="S910" i="5"/>
  <c r="S477" i="5"/>
  <c r="S581" i="5"/>
  <c r="S743" i="5"/>
  <c r="S528" i="5"/>
  <c r="S985" i="5"/>
  <c r="S1439" i="5"/>
  <c r="S417" i="5"/>
  <c r="S297" i="5"/>
  <c r="S405" i="5"/>
  <c r="S915" i="5"/>
  <c r="S1384" i="5"/>
  <c r="S1492" i="5"/>
  <c r="S1504" i="5"/>
  <c r="S880" i="5"/>
  <c r="S409" i="5"/>
  <c r="S348" i="5"/>
  <c r="S1006" i="5"/>
  <c r="S1319" i="5"/>
  <c r="S717" i="5"/>
  <c r="S450" i="5"/>
  <c r="S671" i="5"/>
  <c r="S1646" i="5"/>
  <c r="S1510" i="5"/>
  <c r="S647" i="5"/>
  <c r="S1342" i="5"/>
  <c r="S922" i="5"/>
  <c r="S1285" i="5"/>
  <c r="S1412" i="5"/>
  <c r="S1519" i="5"/>
  <c r="S1015" i="5"/>
  <c r="S1382" i="5"/>
  <c r="S1813" i="5"/>
  <c r="S1674" i="5"/>
  <c r="S416" i="5"/>
  <c r="S1381" i="5"/>
  <c r="S1343" i="5"/>
  <c r="S723" i="5"/>
  <c r="S1202" i="5"/>
  <c r="S708" i="5"/>
  <c r="S1114" i="5"/>
  <c r="S948" i="5"/>
  <c r="S1447" i="5"/>
  <c r="S1224" i="5"/>
  <c r="S913" i="5"/>
  <c r="S1450" i="5"/>
  <c r="S1742" i="5"/>
  <c r="S1107" i="5"/>
  <c r="S803" i="5"/>
  <c r="S1340" i="5"/>
  <c r="S1665" i="5"/>
  <c r="S1055" i="5"/>
  <c r="S1461" i="5"/>
  <c r="S509" i="5"/>
  <c r="S628" i="5"/>
  <c r="S792" i="5"/>
  <c r="S678" i="5"/>
  <c r="S753" i="5"/>
  <c r="S1462" i="5"/>
  <c r="S1098" i="5"/>
  <c r="S353" i="5"/>
  <c r="S722" i="5"/>
  <c r="S1264" i="5"/>
  <c r="S886" i="5"/>
  <c r="S1002" i="5"/>
  <c r="S555" i="5"/>
  <c r="S808" i="5"/>
  <c r="S339" i="5"/>
  <c r="S895" i="5"/>
  <c r="S483" i="5"/>
  <c r="S1487" i="5"/>
  <c r="S471" i="5"/>
  <c r="S307" i="5"/>
  <c r="S576" i="5"/>
  <c r="S635" i="5"/>
  <c r="S1633" i="5"/>
  <c r="T1709" i="5"/>
  <c r="S784" i="5"/>
  <c r="S847" i="5"/>
  <c r="S730" i="5"/>
  <c r="S1710" i="5"/>
  <c r="S797" i="5"/>
  <c r="S795" i="5"/>
  <c r="S633" i="5"/>
  <c r="S361" i="5"/>
  <c r="S1362" i="5"/>
  <c r="S314" i="5"/>
  <c r="S1104" i="5"/>
  <c r="S1011" i="5"/>
  <c r="S598" i="5"/>
  <c r="S1535" i="5"/>
  <c r="S1507" i="5"/>
  <c r="S744" i="5"/>
  <c r="S1592" i="5"/>
  <c r="S979" i="5"/>
  <c r="S1257" i="5"/>
  <c r="S433" i="5"/>
  <c r="S1635" i="5"/>
  <c r="S529" i="5"/>
  <c r="S481" i="5"/>
  <c r="S932" i="5"/>
  <c r="S1489" i="5"/>
  <c r="S890" i="5"/>
  <c r="S305" i="5"/>
  <c r="S1430" i="5"/>
  <c r="S1368" i="5"/>
  <c r="S1288" i="5"/>
  <c r="S617" i="5"/>
  <c r="S326" i="5"/>
  <c r="T1650" i="5"/>
  <c r="S1348" i="5"/>
  <c r="S1195" i="5"/>
  <c r="S854" i="5"/>
  <c r="S1054" i="5"/>
  <c r="S1088" i="5"/>
  <c r="S1734" i="5"/>
  <c r="S508" i="5"/>
  <c r="S496" i="5"/>
  <c r="S1228" i="5"/>
  <c r="S498" i="5"/>
  <c r="S1655" i="5"/>
  <c r="S616" i="5"/>
  <c r="S903" i="5"/>
  <c r="S542" i="5"/>
  <c r="S775" i="5"/>
  <c r="S334" i="5"/>
  <c r="S1565" i="5"/>
  <c r="S309" i="5"/>
  <c r="S988" i="5"/>
  <c r="S1021" i="5"/>
  <c r="S697" i="5"/>
  <c r="S772" i="5"/>
  <c r="S698" i="5"/>
  <c r="S1090" i="5"/>
  <c r="S421" i="5"/>
  <c r="S1193" i="5"/>
  <c r="S1016" i="5"/>
  <c r="S1019" i="5"/>
  <c r="S1226" i="5"/>
  <c r="S1435" i="5"/>
  <c r="S919" i="5"/>
  <c r="S1217" i="5"/>
  <c r="S1196" i="5"/>
  <c r="S591" i="5"/>
  <c r="S710" i="5"/>
  <c r="S291" i="5"/>
  <c r="S1758" i="5"/>
  <c r="S877" i="5"/>
  <c r="S1366" i="5"/>
  <c r="S1537" i="5"/>
  <c r="S754" i="5"/>
  <c r="S1322" i="5"/>
  <c r="S1174" i="5"/>
  <c r="S821" i="5"/>
  <c r="S590" i="5"/>
  <c r="S902" i="5"/>
  <c r="S1274" i="5"/>
  <c r="S1026" i="5"/>
  <c r="S1101" i="5"/>
  <c r="S1227" i="5"/>
  <c r="S1406" i="5"/>
  <c r="S706" i="5"/>
  <c r="S1131" i="5"/>
  <c r="S779" i="5"/>
  <c r="S663" i="5"/>
  <c r="S1632" i="5"/>
  <c r="S1327" i="5"/>
  <c r="S1451" i="5"/>
  <c r="S1014" i="5"/>
  <c r="S786" i="5"/>
  <c r="S1482" i="5"/>
  <c r="S381" i="5"/>
  <c r="S644" i="5"/>
  <c r="S392" i="5"/>
  <c r="S1464" i="5"/>
  <c r="S603" i="5"/>
  <c r="S1194" i="5"/>
  <c r="S1353" i="5"/>
  <c r="S362" i="5"/>
  <c r="T1682" i="5"/>
  <c r="S675" i="5"/>
  <c r="S1762" i="5"/>
  <c r="S1185" i="5"/>
  <c r="S1176" i="5"/>
  <c r="S1766" i="5"/>
  <c r="S1317" i="5"/>
  <c r="S512" i="5"/>
  <c r="S288" i="5"/>
  <c r="S497" i="5"/>
  <c r="S568" i="5"/>
  <c r="S536" i="5"/>
  <c r="S810" i="5"/>
  <c r="S493" i="5"/>
  <c r="S1136" i="5"/>
  <c r="S1258" i="5"/>
  <c r="S1050" i="5"/>
  <c r="S1197" i="5"/>
  <c r="S1725" i="5"/>
  <c r="S1668" i="5"/>
  <c r="S1555" i="5"/>
  <c r="S1767" i="5"/>
  <c r="S1747" i="5"/>
  <c r="S735" i="5"/>
  <c r="S1790" i="5"/>
  <c r="S879" i="5"/>
  <c r="S1449" i="5"/>
  <c r="S1010" i="5"/>
  <c r="S1660" i="5"/>
  <c r="S1303" i="5"/>
  <c r="S1679" i="5"/>
  <c r="S489" i="5"/>
  <c r="S1733" i="5"/>
  <c r="S731" i="5"/>
  <c r="S1316" i="5"/>
  <c r="S494" i="5"/>
  <c r="S1416" i="5"/>
  <c r="S406" i="5"/>
  <c r="S1216" i="5"/>
  <c r="S1612" i="5"/>
  <c r="S884" i="5"/>
  <c r="S1036" i="5"/>
  <c r="S900" i="5"/>
  <c r="S1085" i="5"/>
  <c r="S1383" i="5"/>
  <c r="S515" i="5"/>
  <c r="S1509" i="5"/>
  <c r="S1484" i="5"/>
  <c r="S1387" i="5"/>
  <c r="S1457" i="5"/>
  <c r="S543" i="5"/>
  <c r="S1080" i="5"/>
  <c r="S626" i="5"/>
  <c r="S892" i="5"/>
  <c r="S610" i="5"/>
  <c r="S1143" i="5"/>
  <c r="S1806" i="5"/>
  <c r="S672" i="5"/>
  <c r="S1567" i="5"/>
  <c r="S425" i="5"/>
  <c r="S699" i="5"/>
  <c r="S1172" i="5"/>
  <c r="S824" i="5"/>
  <c r="S1321" i="5"/>
  <c r="S1513" i="5"/>
  <c r="S346" i="5"/>
  <c r="S676" i="5"/>
  <c r="S1817" i="5"/>
  <c r="S809" i="5"/>
  <c r="S1730" i="5"/>
  <c r="S970" i="5"/>
  <c r="S901" i="5"/>
  <c r="S912" i="5"/>
  <c r="S1235" i="5"/>
  <c r="S1529" i="5"/>
  <c r="S322" i="5"/>
  <c r="S1242" i="5"/>
  <c r="S739" i="5"/>
  <c r="S573" i="5"/>
  <c r="S347" i="5"/>
  <c r="S918" i="5"/>
  <c r="S960" i="5"/>
  <c r="S1669" i="5"/>
  <c r="S1305" i="5"/>
  <c r="S776" i="5"/>
  <c r="S1502" i="5"/>
  <c r="S713" i="5"/>
  <c r="S1581" i="5"/>
  <c r="S1250" i="5"/>
  <c r="S1082" i="5"/>
  <c r="T1437" i="5"/>
  <c r="S719" i="5"/>
  <c r="S557" i="5"/>
  <c r="S835" i="5"/>
  <c r="S328" i="5"/>
  <c r="S1126" i="5"/>
  <c r="S1087" i="5"/>
  <c r="S1649" i="5"/>
  <c r="S382" i="5"/>
  <c r="S1496" i="5"/>
  <c r="S818" i="5"/>
  <c r="S812" i="5"/>
  <c r="S1354" i="5"/>
  <c r="S1051" i="5"/>
  <c r="S980" i="5"/>
  <c r="S1170" i="5"/>
  <c r="S1498" i="5"/>
  <c r="S1500" i="5"/>
  <c r="S878" i="5"/>
  <c r="S1506" i="5"/>
  <c r="S1460" i="5"/>
  <c r="S587" i="5"/>
  <c r="S586" i="5"/>
  <c r="S480" i="5"/>
  <c r="S428" i="5"/>
  <c r="S365" i="5"/>
  <c r="S292" i="5"/>
  <c r="S897" i="5"/>
  <c r="S1083" i="5"/>
  <c r="S896" i="5"/>
  <c r="S1001" i="5"/>
  <c r="S1530" i="5"/>
  <c r="S1678" i="5"/>
  <c r="S1234" i="5"/>
  <c r="S1410" i="5"/>
  <c r="S1253" i="5"/>
  <c r="S511" i="5"/>
  <c r="S1067" i="5"/>
  <c r="S468" i="5"/>
  <c r="S484" i="5"/>
  <c r="S439" i="5"/>
  <c r="S828" i="5"/>
  <c r="S793" i="5"/>
  <c r="S1267" i="5"/>
  <c r="S673" i="5"/>
  <c r="S1704" i="5"/>
  <c r="S677" i="5"/>
  <c r="S648" i="5"/>
  <c r="S1307" i="5"/>
  <c r="S904" i="5"/>
  <c r="S371" i="5"/>
  <c r="S1726" i="5"/>
  <c r="S1596" i="5"/>
  <c r="S457" i="5"/>
  <c r="S1485" i="5"/>
  <c r="S940" i="5"/>
  <c r="S364" i="5"/>
  <c r="S1042" i="5"/>
  <c r="S1607" i="5"/>
  <c r="S1571" i="5"/>
  <c r="S1241" i="5"/>
  <c r="S553" i="5"/>
  <c r="S936" i="5"/>
  <c r="S1345" i="5"/>
  <c r="S1057" i="5"/>
  <c r="S341" i="5"/>
  <c r="S638" i="5"/>
  <c r="S1245" i="5"/>
  <c r="S1608" i="5"/>
  <c r="S788" i="5"/>
  <c r="S1455" i="5"/>
  <c r="S1588" i="5"/>
  <c r="S1160" i="5"/>
  <c r="S689" i="5"/>
  <c r="S813" i="5"/>
  <c r="S674" i="5"/>
  <c r="S355" i="5"/>
  <c r="S836" i="5"/>
  <c r="S1134" i="5"/>
  <c r="S1310" i="5"/>
  <c r="S1270" i="5"/>
  <c r="S1584" i="5"/>
  <c r="S524" i="5"/>
  <c r="S1593" i="5"/>
  <c r="S1754" i="5"/>
  <c r="S1334" i="5"/>
  <c r="S864" i="5"/>
  <c r="S804" i="5"/>
  <c r="S1315" i="5"/>
  <c r="S1338" i="5"/>
  <c r="S349" i="5"/>
  <c r="S968" i="5"/>
  <c r="S1809" i="5"/>
  <c r="S1670" i="5"/>
  <c r="S1712" i="5"/>
  <c r="S851" i="5"/>
  <c r="S972" i="5"/>
  <c r="S455" i="5"/>
  <c r="S1619" i="5"/>
  <c r="S1355" i="5"/>
  <c r="S1100" i="5"/>
  <c r="S370" i="5"/>
  <c r="S1142" i="5"/>
  <c r="S882" i="5"/>
  <c r="S1707" i="5"/>
  <c r="S575" i="5"/>
  <c r="S1155" i="5"/>
  <c r="S627" i="5"/>
  <c r="S306" i="5"/>
  <c r="S1223" i="5"/>
  <c r="S1613" i="5"/>
  <c r="S1009" i="5"/>
  <c r="S887" i="5"/>
  <c r="S343" i="5"/>
  <c r="S1203" i="5"/>
  <c r="S859" i="5"/>
  <c r="S1186" i="5"/>
  <c r="S619" i="5"/>
  <c r="S1105" i="5"/>
  <c r="S986" i="5"/>
  <c r="S1818" i="5"/>
  <c r="S1312" i="5"/>
  <c r="S1119" i="5"/>
  <c r="S1442" i="5"/>
  <c r="S595" i="5"/>
  <c r="S1643" i="5"/>
  <c r="S1297" i="5"/>
  <c r="S1797" i="5"/>
  <c r="S716" i="5"/>
  <c r="S1359" i="5"/>
  <c r="S415" i="5"/>
  <c r="S964" i="5"/>
  <c r="S1527" i="5"/>
  <c r="S1003" i="5"/>
  <c r="S614" i="5"/>
  <c r="S962" i="5"/>
  <c r="S1268" i="5"/>
  <c r="S1286" i="5"/>
  <c r="S725" i="5"/>
  <c r="S1375" i="5"/>
  <c r="S472" i="5"/>
  <c r="S383" i="5"/>
  <c r="S1323" i="5"/>
  <c r="S798" i="5"/>
  <c r="S500" i="5"/>
  <c r="S1325" i="5"/>
  <c r="S1171" i="5"/>
  <c r="S1777" i="5"/>
  <c r="S372" i="5"/>
  <c r="S763" i="5"/>
  <c r="S522" i="5"/>
  <c r="S400" i="5"/>
  <c r="S668" i="5"/>
  <c r="S570" i="5"/>
  <c r="S521" i="5"/>
  <c r="S780" i="5"/>
  <c r="S1475" i="5"/>
  <c r="S1248" i="5"/>
  <c r="S1149" i="5"/>
  <c r="S1664" i="5"/>
  <c r="S1350" i="5"/>
  <c r="S1352" i="5"/>
  <c r="S1367" i="5"/>
  <c r="S429" i="5"/>
  <c r="S703" i="5"/>
  <c r="S927" i="5"/>
  <c r="S387" i="5"/>
  <c r="S734" i="5"/>
  <c r="S474" i="5"/>
  <c r="S1251" i="5"/>
  <c r="S1376" i="5"/>
  <c r="S1117" i="5"/>
  <c r="S1208" i="5"/>
  <c r="S974" i="5"/>
  <c r="S700" i="5"/>
  <c r="S1005" i="5"/>
  <c r="S1127" i="5"/>
  <c r="S883" i="5"/>
  <c r="S583" i="5"/>
  <c r="S316" i="5"/>
  <c r="S799" i="5"/>
  <c r="S352" i="5"/>
  <c r="S572" i="5"/>
  <c r="S580" i="5"/>
  <c r="S304" i="5"/>
  <c r="S658" i="5"/>
  <c r="S410" i="5"/>
  <c r="S1332" i="5"/>
  <c r="S324" i="5"/>
  <c r="S1616" i="5"/>
  <c r="S748" i="5"/>
  <c r="S1380" i="5"/>
  <c r="S384" i="5"/>
  <c r="S1086" i="5"/>
  <c r="S1246" i="5"/>
  <c r="S1659" i="5"/>
  <c r="S645" i="5"/>
  <c r="S1672" i="5"/>
  <c r="S1759" i="5"/>
  <c r="S666" i="5"/>
  <c r="S711" i="5"/>
  <c r="S1556" i="5"/>
  <c r="S657" i="5"/>
  <c r="S752" i="5"/>
  <c r="S1299" i="5"/>
  <c r="S1275" i="5"/>
  <c r="S1157" i="5"/>
  <c r="S853" i="5"/>
  <c r="S1388" i="5"/>
  <c r="S863" i="5"/>
  <c r="S852" i="5"/>
  <c r="S502" i="5"/>
  <c r="S806" i="5"/>
  <c r="S358" i="5"/>
  <c r="S1156" i="5"/>
  <c r="S1065" i="5"/>
  <c r="S857" i="5"/>
  <c r="S820" i="5"/>
  <c r="S862" i="5"/>
  <c r="S683" i="5"/>
  <c r="S662" i="5"/>
  <c r="S655" i="5"/>
  <c r="S1041" i="5"/>
  <c r="S1737" i="5"/>
  <c r="S1605" i="5"/>
  <c r="T1715" i="5"/>
  <c r="S987" i="5"/>
  <c r="S285" i="5"/>
  <c r="S404" i="5"/>
  <c r="S1230" i="5"/>
  <c r="S696" i="5"/>
  <c r="S969" i="5"/>
  <c r="S1293" i="5"/>
  <c r="S373" i="5"/>
  <c r="S1213" i="5"/>
  <c r="S1130" i="5"/>
  <c r="S369" i="5"/>
  <c r="S1020" i="5"/>
  <c r="S1045" i="5"/>
  <c r="S1727" i="5"/>
  <c r="S802" i="5"/>
  <c r="S393" i="5"/>
  <c r="S872" i="5"/>
  <c r="S592" i="5"/>
  <c r="S906" i="5"/>
  <c r="S1313" i="5"/>
  <c r="S1218" i="5"/>
  <c r="S1765" i="5"/>
  <c r="S1389" i="5"/>
  <c r="S1120" i="5"/>
  <c r="S296" i="5"/>
  <c r="S1179" i="5"/>
  <c r="S1135" i="5"/>
  <c r="S1269" i="5"/>
  <c r="S691" i="5"/>
  <c r="S584" i="5"/>
  <c r="S1779" i="5"/>
  <c r="S634" i="5"/>
  <c r="S1183" i="5"/>
  <c r="S1526" i="5"/>
  <c r="S1361" i="5"/>
  <c r="S1092" i="5"/>
  <c r="S1799" i="5"/>
  <c r="S1063" i="5"/>
  <c r="S1786" i="5"/>
  <c r="S1819" i="5"/>
  <c r="S407" i="5"/>
  <c r="S1468" i="5"/>
  <c r="S609" i="5"/>
  <c r="S486" i="5"/>
  <c r="S762" i="5"/>
  <c r="S1423" i="5"/>
  <c r="S340" i="5"/>
  <c r="S1645" i="5"/>
  <c r="S1110" i="5"/>
  <c r="S332" i="5"/>
  <c r="S642" i="5"/>
  <c r="S1433" i="5"/>
  <c r="S955" i="5"/>
  <c r="S1162" i="5"/>
  <c r="S640" i="5"/>
  <c r="S599" i="5"/>
  <c r="S1716" i="5"/>
  <c r="S282" i="5"/>
  <c r="S499" i="5"/>
  <c r="S1089" i="5"/>
  <c r="S952" i="5"/>
  <c r="S865" i="5"/>
  <c r="S488" i="5"/>
  <c r="S1578" i="5"/>
  <c r="S732" i="5"/>
  <c r="S1103" i="5"/>
  <c r="S378" i="5"/>
  <c r="S976" i="5"/>
  <c r="S925" i="5"/>
  <c r="S548" i="5"/>
  <c r="S1099" i="5"/>
  <c r="S600" i="5"/>
  <c r="S1443" i="5"/>
  <c r="S759" i="5"/>
  <c r="S950" i="5"/>
  <c r="S1000" i="5"/>
  <c r="S1532" i="5"/>
  <c r="S636" i="5"/>
  <c r="S1294" i="5"/>
  <c r="S1700" i="5"/>
  <c r="S990" i="5"/>
  <c r="S1222" i="5"/>
  <c r="S995" i="5"/>
  <c r="S519" i="5"/>
  <c r="S1291" i="5"/>
  <c r="S1521" i="5"/>
  <c r="S1047" i="5"/>
  <c r="S1657" i="5"/>
  <c r="S715" i="5"/>
  <c r="S1587" i="5"/>
  <c r="S1261" i="5"/>
  <c r="S838" i="5"/>
  <c r="S679" i="5"/>
  <c r="S1139" i="5"/>
  <c r="S765" i="5"/>
  <c r="S538" i="5"/>
  <c r="S611" i="5"/>
  <c r="S1404" i="5"/>
  <c r="S1579" i="5"/>
  <c r="S1344" i="5"/>
  <c r="S1072" i="5"/>
  <c r="S473" i="5"/>
  <c r="S1180" i="5"/>
  <c r="S399" i="5"/>
  <c r="S479" i="5"/>
  <c r="S1456" i="5"/>
  <c r="S1720" i="5"/>
  <c r="S816" i="5"/>
  <c r="S606" i="5"/>
  <c r="S537" i="5"/>
  <c r="S773" i="5"/>
  <c r="S1324" i="5"/>
  <c r="S767" i="5"/>
  <c r="S770" i="5"/>
  <c r="S295" i="5"/>
  <c r="S379" i="5"/>
  <c r="S366" i="5"/>
  <c r="S1370" i="5"/>
  <c r="S1516" i="5"/>
  <c r="S289" i="5"/>
  <c r="S571" i="5"/>
  <c r="S594" i="5"/>
  <c r="S1279" i="5"/>
  <c r="T1279" i="5"/>
  <c r="T1516" i="5"/>
  <c r="T767" i="5"/>
  <c r="T1072" i="5"/>
  <c r="T765" i="5"/>
  <c r="T1657" i="5"/>
  <c r="T995" i="5"/>
  <c r="T1000" i="5"/>
  <c r="T925" i="5"/>
  <c r="T865" i="5"/>
  <c r="T1716" i="5"/>
  <c r="T1819" i="5"/>
  <c r="T1526" i="5"/>
  <c r="T1135" i="5"/>
  <c r="T906" i="5"/>
  <c r="T1020" i="5"/>
  <c r="T1737" i="5"/>
  <c r="T358" i="5"/>
  <c r="T853" i="5"/>
  <c r="T1556" i="5"/>
  <c r="T748" i="5"/>
  <c r="T304" i="5"/>
  <c r="T883" i="5"/>
  <c r="T1251" i="5"/>
  <c r="T1367" i="5"/>
  <c r="T1475" i="5"/>
  <c r="T522" i="5"/>
  <c r="T1323" i="5"/>
  <c r="T1268" i="5"/>
  <c r="T964" i="5"/>
  <c r="T595" i="5"/>
  <c r="T1105" i="5"/>
  <c r="T627" i="5"/>
  <c r="T1100" i="5"/>
  <c r="T1809" i="5"/>
  <c r="T1584" i="5"/>
  <c r="T674" i="5"/>
  <c r="T1245" i="5"/>
  <c r="T1345" i="5"/>
  <c r="T1042" i="5"/>
  <c r="T457" i="5"/>
  <c r="T648" i="5"/>
  <c r="T793" i="5"/>
  <c r="T1410" i="5"/>
  <c r="T897" i="5"/>
  <c r="T1460" i="5"/>
  <c r="T1051" i="5"/>
  <c r="T1087" i="5"/>
  <c r="T776" i="5"/>
  <c r="T739" i="5"/>
  <c r="T1235" i="5"/>
  <c r="T1806" i="5"/>
  <c r="T1387" i="5"/>
  <c r="T494" i="5"/>
  <c r="T1010" i="5"/>
  <c r="T1747" i="5"/>
  <c r="T493" i="5"/>
  <c r="T1766" i="5"/>
  <c r="T1353" i="5"/>
  <c r="T786" i="5"/>
  <c r="T779" i="5"/>
  <c r="T1174" i="5"/>
  <c r="T291" i="5"/>
  <c r="T1226" i="5"/>
  <c r="T309" i="5"/>
  <c r="T1228" i="5"/>
  <c r="T617" i="5"/>
  <c r="T890" i="5"/>
  <c r="T598" i="5"/>
  <c r="T795" i="5"/>
  <c r="T635" i="5"/>
  <c r="T895" i="5"/>
  <c r="T353" i="5"/>
  <c r="T1461" i="5"/>
  <c r="T1450" i="5"/>
  <c r="T1674" i="5"/>
  <c r="T1285" i="5"/>
  <c r="T717" i="5"/>
  <c r="T297" i="5"/>
  <c r="T910" i="5"/>
  <c r="T1418" i="5"/>
  <c r="T1357" i="5"/>
  <c r="T625" i="5"/>
  <c r="T758" i="5"/>
  <c r="T1401" i="5"/>
  <c r="T1791" i="5"/>
  <c r="T938" i="5"/>
  <c r="T1801" i="5"/>
  <c r="T1102" i="5"/>
  <c r="T1290" i="5"/>
  <c r="T694" i="5"/>
  <c r="T1004" i="5"/>
  <c r="T469" i="5"/>
  <c r="T1324" i="5"/>
  <c r="T479" i="5"/>
  <c r="T1344" i="5"/>
  <c r="T1139" i="5"/>
  <c r="T1222" i="5"/>
  <c r="T950" i="5"/>
  <c r="T976" i="5"/>
  <c r="T952" i="5"/>
  <c r="T332" i="5"/>
  <c r="T762" i="5"/>
  <c r="T1786" i="5"/>
  <c r="T1183" i="5"/>
  <c r="T1179" i="5"/>
  <c r="T969" i="5"/>
  <c r="T1041" i="5"/>
  <c r="T806" i="5"/>
  <c r="T1157" i="5"/>
  <c r="T711" i="5"/>
  <c r="T645" i="5"/>
  <c r="T1616" i="5"/>
  <c r="T580" i="5"/>
  <c r="T1127" i="5"/>
  <c r="T474" i="5"/>
  <c r="T1352" i="5"/>
  <c r="T780" i="5"/>
  <c r="T763" i="5"/>
  <c r="T383" i="5"/>
  <c r="T415" i="5"/>
  <c r="T1442" i="5"/>
  <c r="T619" i="5"/>
  <c r="T1155" i="5"/>
  <c r="T1355" i="5"/>
  <c r="T968" i="5"/>
  <c r="T864" i="5"/>
  <c r="T813" i="5"/>
  <c r="T638" i="5"/>
  <c r="T936" i="5"/>
  <c r="T364" i="5"/>
  <c r="T677" i="5"/>
  <c r="T828" i="5"/>
  <c r="T1234" i="5"/>
  <c r="T292" i="5"/>
  <c r="T1506" i="5"/>
  <c r="T1354" i="5"/>
  <c r="T1126" i="5"/>
  <c r="T719" i="5"/>
  <c r="T1305" i="5"/>
  <c r="T912" i="5"/>
  <c r="T346" i="5"/>
  <c r="T1172" i="5"/>
  <c r="T1143" i="5"/>
  <c r="T900" i="5"/>
  <c r="T1316" i="5"/>
  <c r="T1197" i="5"/>
  <c r="T810" i="5"/>
  <c r="T1176" i="5"/>
  <c r="T1194" i="5"/>
  <c r="T1014" i="5"/>
  <c r="T1131" i="5"/>
  <c r="T1026" i="5"/>
  <c r="T1322" i="5"/>
  <c r="T1090" i="5"/>
  <c r="T1565" i="5"/>
  <c r="T542" i="5"/>
  <c r="T496" i="5"/>
  <c r="T1054" i="5"/>
  <c r="T1288" i="5"/>
  <c r="T1489" i="5"/>
  <c r="T979" i="5"/>
  <c r="T1011" i="5"/>
  <c r="T797" i="5"/>
  <c r="T339" i="5"/>
  <c r="T1098" i="5"/>
  <c r="T1055" i="5"/>
  <c r="T913" i="5"/>
  <c r="T1202" i="5"/>
  <c r="T1813" i="5"/>
  <c r="T922" i="5"/>
  <c r="T1319" i="5"/>
  <c r="T1504" i="5"/>
  <c r="T417" i="5"/>
  <c r="T1774" i="5"/>
  <c r="T1729" i="5"/>
  <c r="T1214" i="5"/>
  <c r="T1159" i="5"/>
  <c r="T1074" i="5"/>
  <c r="T844" i="5"/>
  <c r="T1656" i="5"/>
  <c r="T1520" i="5"/>
  <c r="T1260" i="5"/>
  <c r="T830" i="5"/>
  <c r="T1589" i="5"/>
  <c r="T475" i="5"/>
  <c r="T1278" i="5"/>
  <c r="T807" i="5"/>
  <c r="T1399" i="5"/>
  <c r="T1452" i="5"/>
  <c r="T720" i="5"/>
  <c r="T983" i="5"/>
  <c r="T419" i="5"/>
  <c r="T825" i="5"/>
  <c r="T594" i="5"/>
  <c r="T1370" i="5"/>
  <c r="T773" i="5"/>
  <c r="T1579" i="5"/>
  <c r="T679" i="5"/>
  <c r="T1047" i="5"/>
  <c r="T990" i="5"/>
  <c r="T759" i="5"/>
  <c r="T378" i="5"/>
  <c r="T1089" i="5"/>
  <c r="T599" i="5"/>
  <c r="T1110" i="5"/>
  <c r="T486" i="5"/>
  <c r="T634" i="5"/>
  <c r="T296" i="5"/>
  <c r="T592" i="5"/>
  <c r="T369" i="5"/>
  <c r="T696" i="5"/>
  <c r="T820" i="5"/>
  <c r="T1659" i="5"/>
  <c r="T324" i="5"/>
  <c r="T572" i="5"/>
  <c r="T1005" i="5"/>
  <c r="T734" i="5"/>
  <c r="T1350" i="5"/>
  <c r="T521" i="5"/>
  <c r="T372" i="5"/>
  <c r="T962" i="5"/>
  <c r="T1359" i="5"/>
  <c r="T1119" i="5"/>
  <c r="T1186" i="5"/>
  <c r="T1009" i="5"/>
  <c r="T575" i="5"/>
  <c r="T1619" i="5"/>
  <c r="T349" i="5"/>
  <c r="T1334" i="5"/>
  <c r="T1270" i="5"/>
  <c r="T689" i="5"/>
  <c r="T341" i="5"/>
  <c r="T553" i="5"/>
  <c r="T1596" i="5"/>
  <c r="T439" i="5"/>
  <c r="T1678" i="5"/>
  <c r="T365" i="5"/>
  <c r="T878" i="5"/>
  <c r="T812" i="5"/>
  <c r="T328" i="5"/>
  <c r="T1669" i="5"/>
  <c r="T901" i="5"/>
  <c r="T1513" i="5"/>
  <c r="T610" i="5"/>
  <c r="T1484" i="5"/>
  <c r="T1036" i="5"/>
  <c r="T731" i="5"/>
  <c r="T1449" i="5"/>
  <c r="T1767" i="5"/>
  <c r="T1050" i="5"/>
  <c r="T536" i="5"/>
  <c r="T603" i="5"/>
  <c r="T1451" i="5"/>
  <c r="T706" i="5"/>
  <c r="T754" i="5"/>
  <c r="T710" i="5"/>
  <c r="T1019" i="5"/>
  <c r="T698" i="5"/>
  <c r="T854" i="5"/>
  <c r="T1368" i="5"/>
  <c r="T932" i="5"/>
  <c r="T1592" i="5"/>
  <c r="T1710" i="5"/>
  <c r="T808" i="5"/>
  <c r="T1462" i="5"/>
  <c r="T1665" i="5"/>
  <c r="T1224" i="5"/>
  <c r="T1342" i="5"/>
  <c r="T1006" i="5"/>
  <c r="T1492" i="5"/>
  <c r="T1439" i="5"/>
  <c r="T742" i="5"/>
  <c r="T464" i="5"/>
  <c r="T1154" i="5"/>
  <c r="T1052" i="5"/>
  <c r="T514" i="5"/>
  <c r="T351" i="5"/>
  <c r="T984" i="5"/>
  <c r="T388" i="5"/>
  <c r="T1417" i="5"/>
  <c r="T412" i="5"/>
  <c r="T746" i="5"/>
  <c r="T1676" i="5"/>
  <c r="T874" i="5"/>
  <c r="T545" i="5"/>
  <c r="T1576" i="5"/>
  <c r="T1273" i="5"/>
  <c r="T1339" i="5"/>
  <c r="T374" i="5"/>
  <c r="T1306" i="5"/>
  <c r="T403" i="5"/>
  <c r="T1231" i="5"/>
  <c r="T1770" i="5"/>
  <c r="T366" i="5"/>
  <c r="T537" i="5"/>
  <c r="T838" i="5"/>
  <c r="T1521" i="5"/>
  <c r="T1700" i="5"/>
  <c r="T1443" i="5"/>
  <c r="T1103" i="5"/>
  <c r="T499" i="5"/>
  <c r="T640" i="5"/>
  <c r="T1645" i="5"/>
  <c r="T1063" i="5"/>
  <c r="T1120" i="5"/>
  <c r="T872" i="5"/>
  <c r="T1130" i="5"/>
  <c r="T1230" i="5"/>
  <c r="T655" i="5"/>
  <c r="T1246" i="5"/>
  <c r="T1332" i="5"/>
  <c r="T700" i="5"/>
  <c r="T387" i="5"/>
  <c r="T570" i="5"/>
  <c r="T1777" i="5"/>
  <c r="T472" i="5"/>
  <c r="T614" i="5"/>
  <c r="T716" i="5"/>
  <c r="T859" i="5"/>
  <c r="T1613" i="5"/>
  <c r="T1707" i="5"/>
  <c r="T455" i="5"/>
  <c r="T1338" i="5"/>
  <c r="T1310" i="5"/>
  <c r="T1160" i="5"/>
  <c r="T1241" i="5"/>
  <c r="T1726" i="5"/>
  <c r="T484" i="5"/>
  <c r="T1530" i="5"/>
  <c r="T428" i="5"/>
  <c r="T1500" i="5"/>
  <c r="T818" i="5"/>
  <c r="T1082" i="5"/>
  <c r="T960" i="5"/>
  <c r="T1242" i="5"/>
  <c r="T970" i="5"/>
  <c r="T884" i="5"/>
  <c r="T1733" i="5"/>
  <c r="T879" i="5"/>
  <c r="T568" i="5"/>
  <c r="T1185" i="5"/>
  <c r="T1464" i="5"/>
  <c r="T1406" i="5"/>
  <c r="T1274" i="5"/>
  <c r="T1537" i="5"/>
  <c r="T591" i="5"/>
  <c r="T772" i="5"/>
  <c r="T334" i="5"/>
  <c r="T903" i="5"/>
  <c r="T1195" i="5"/>
  <c r="T1430" i="5"/>
  <c r="T481" i="5"/>
  <c r="T744" i="5"/>
  <c r="T1104" i="5"/>
  <c r="T730" i="5"/>
  <c r="T576" i="5"/>
  <c r="T555" i="5"/>
  <c r="T753" i="5"/>
  <c r="T1340" i="5"/>
  <c r="T723" i="5"/>
  <c r="T1382" i="5"/>
  <c r="T647" i="5"/>
  <c r="T348" i="5"/>
  <c r="T985" i="5"/>
  <c r="T1494" i="5"/>
  <c r="T1043" i="5"/>
  <c r="T1023" i="5"/>
  <c r="T1745" i="5"/>
  <c r="T622" i="5"/>
  <c r="T1038" i="5"/>
  <c r="T613" i="5"/>
  <c r="T1123" i="5"/>
  <c r="T790" i="5"/>
  <c r="T727" i="5"/>
  <c r="T485" i="5"/>
  <c r="T1663" i="5"/>
  <c r="T1210" i="5"/>
  <c r="T749" i="5"/>
  <c r="T1333" i="5"/>
  <c r="T1169" i="5"/>
  <c r="T1022" i="5"/>
  <c r="T535" i="5"/>
  <c r="T641" i="5"/>
  <c r="T1111" i="5"/>
  <c r="T1393" i="5"/>
  <c r="T569" i="5"/>
  <c r="T1301" i="5"/>
  <c r="T1108" i="5"/>
  <c r="T454" i="5"/>
  <c r="T379" i="5"/>
  <c r="T606" i="5"/>
  <c r="T399" i="5"/>
  <c r="T1261" i="5"/>
  <c r="T732" i="5"/>
  <c r="T1162" i="5"/>
  <c r="T1799" i="5"/>
  <c r="T1779" i="5"/>
  <c r="T1389" i="5"/>
  <c r="T393" i="5"/>
  <c r="T1213" i="5"/>
  <c r="T404" i="5"/>
  <c r="T857" i="5"/>
  <c r="T502" i="5"/>
  <c r="T1275" i="5"/>
  <c r="T666" i="5"/>
  <c r="T352" i="5"/>
  <c r="T974" i="5"/>
  <c r="T1664" i="5"/>
  <c r="T1171" i="5"/>
  <c r="T1375" i="5"/>
  <c r="T1797" i="5"/>
  <c r="T1203" i="5"/>
  <c r="T972" i="5"/>
  <c r="T1315" i="5"/>
  <c r="T1754" i="5"/>
  <c r="T1134" i="5"/>
  <c r="T1588" i="5"/>
  <c r="T1704" i="5"/>
  <c r="T468" i="5"/>
  <c r="T480" i="5"/>
  <c r="T1498" i="5"/>
  <c r="T1496" i="5"/>
  <c r="T835" i="5"/>
  <c r="T1250" i="5"/>
  <c r="T1730" i="5"/>
  <c r="T1321" i="5"/>
  <c r="T699" i="5"/>
  <c r="T892" i="5"/>
  <c r="T1080" i="5"/>
  <c r="T1509" i="5"/>
  <c r="T1612" i="5"/>
  <c r="T489" i="5"/>
  <c r="T1555" i="5"/>
  <c r="T1258" i="5"/>
  <c r="T497" i="5"/>
  <c r="T1762" i="5"/>
  <c r="T392" i="5"/>
  <c r="T1327" i="5"/>
  <c r="T1227" i="5"/>
  <c r="T1366" i="5"/>
  <c r="T1196" i="5"/>
  <c r="T1016" i="5"/>
  <c r="T697" i="5"/>
  <c r="T616" i="5"/>
  <c r="T508" i="5"/>
  <c r="T1348" i="5"/>
  <c r="T529" i="5"/>
  <c r="T1507" i="5"/>
  <c r="T314" i="5"/>
  <c r="T847" i="5"/>
  <c r="T307" i="5"/>
  <c r="T1002" i="5"/>
  <c r="T678" i="5"/>
  <c r="T803" i="5"/>
  <c r="T1447" i="5"/>
  <c r="T1343" i="5"/>
  <c r="T1015" i="5"/>
  <c r="T1510" i="5"/>
  <c r="T409" i="5"/>
  <c r="T1384" i="5"/>
  <c r="T528" i="5"/>
  <c r="T1060" i="5"/>
  <c r="T397" i="5"/>
  <c r="T565" i="5"/>
  <c r="T1287" i="5"/>
  <c r="T354" i="5"/>
  <c r="T295" i="5"/>
  <c r="T816" i="5"/>
  <c r="T1404" i="5"/>
  <c r="T1291" i="5"/>
  <c r="T1294" i="5"/>
  <c r="T600" i="5"/>
  <c r="T282" i="5"/>
  <c r="T955" i="5"/>
  <c r="T340" i="5"/>
  <c r="T609" i="5"/>
  <c r="T584" i="5"/>
  <c r="T1765" i="5"/>
  <c r="T802" i="5"/>
  <c r="T373" i="5"/>
  <c r="T285" i="5"/>
  <c r="T662" i="5"/>
  <c r="T1065" i="5"/>
  <c r="T852" i="5"/>
  <c r="T1299" i="5"/>
  <c r="T1086" i="5"/>
  <c r="T410" i="5"/>
  <c r="T799" i="5"/>
  <c r="T1208" i="5"/>
  <c r="T927" i="5"/>
  <c r="T1325" i="5"/>
  <c r="T725" i="5"/>
  <c r="T1003" i="5"/>
  <c r="T1297" i="5"/>
  <c r="T1312" i="5"/>
  <c r="T343" i="5"/>
  <c r="T882" i="5"/>
  <c r="T851" i="5"/>
  <c r="T1593" i="5"/>
  <c r="T1455" i="5"/>
  <c r="T1057" i="5"/>
  <c r="T940" i="5"/>
  <c r="T371" i="5"/>
  <c r="T1067" i="5"/>
  <c r="T1001" i="5"/>
  <c r="T586" i="5"/>
  <c r="T1170" i="5"/>
  <c r="T382" i="5"/>
  <c r="T1581" i="5"/>
  <c r="T918" i="5"/>
  <c r="T322" i="5"/>
  <c r="T809" i="5"/>
  <c r="T824" i="5"/>
  <c r="T425" i="5"/>
  <c r="T543" i="5"/>
  <c r="T515" i="5"/>
  <c r="T1216" i="5"/>
  <c r="T1679" i="5"/>
  <c r="T1790" i="5"/>
  <c r="T1668" i="5"/>
  <c r="T288" i="5"/>
  <c r="T675" i="5"/>
  <c r="T644" i="5"/>
  <c r="T1632" i="5"/>
  <c r="T902" i="5"/>
  <c r="T1217" i="5"/>
  <c r="T1193" i="5"/>
  <c r="T1021" i="5"/>
  <c r="T775" i="5"/>
  <c r="T1655" i="5"/>
  <c r="T1635" i="5"/>
  <c r="T1362" i="5"/>
  <c r="T784" i="5"/>
  <c r="T471" i="5"/>
  <c r="T886" i="5"/>
  <c r="T792" i="5"/>
  <c r="T948" i="5"/>
  <c r="T1646" i="5"/>
  <c r="T880" i="5"/>
  <c r="T743" i="5"/>
  <c r="T1097" i="5"/>
  <c r="T869" i="5"/>
  <c r="T1517" i="5"/>
  <c r="T935" i="5"/>
  <c r="T670" i="5"/>
  <c r="T1560" i="5"/>
  <c r="T839" i="5"/>
  <c r="T571" i="5"/>
  <c r="T770" i="5"/>
  <c r="T1720" i="5"/>
  <c r="T1180" i="5"/>
  <c r="T611" i="5"/>
  <c r="T1587" i="5"/>
  <c r="T636" i="5"/>
  <c r="T1099" i="5"/>
  <c r="T1578" i="5"/>
  <c r="T1433" i="5"/>
  <c r="T1423" i="5"/>
  <c r="T1468" i="5"/>
  <c r="T1092" i="5"/>
  <c r="T691" i="5"/>
  <c r="T1218" i="5"/>
  <c r="T1727" i="5"/>
  <c r="T987" i="5"/>
  <c r="T683" i="5"/>
  <c r="T863" i="5"/>
  <c r="T752" i="5"/>
  <c r="T1759" i="5"/>
  <c r="T384" i="5"/>
  <c r="T316" i="5"/>
  <c r="T1117" i="5"/>
  <c r="T703" i="5"/>
  <c r="T1149" i="5"/>
  <c r="T668" i="5"/>
  <c r="T500" i="5"/>
  <c r="T1527" i="5"/>
  <c r="T1818" i="5"/>
  <c r="T887" i="5"/>
  <c r="T1223" i="5"/>
  <c r="T1142" i="5"/>
  <c r="T1712" i="5"/>
  <c r="T804" i="5"/>
  <c r="T836" i="5"/>
  <c r="T788" i="5"/>
  <c r="T1571" i="5"/>
  <c r="T904" i="5"/>
  <c r="T673" i="5"/>
  <c r="T511" i="5"/>
  <c r="T896" i="5"/>
  <c r="T1649" i="5"/>
  <c r="T557" i="5"/>
  <c r="T713" i="5"/>
  <c r="T347" i="5"/>
  <c r="T1529" i="5"/>
  <c r="T1817" i="5"/>
  <c r="T1567" i="5"/>
  <c r="T1383" i="5"/>
  <c r="T406" i="5"/>
  <c r="T1303" i="5"/>
  <c r="T735" i="5"/>
  <c r="T1725" i="5"/>
  <c r="T1136" i="5"/>
  <c r="T512" i="5"/>
  <c r="T381" i="5"/>
  <c r="T590" i="5"/>
  <c r="T877" i="5"/>
  <c r="T919" i="5"/>
  <c r="T1734" i="5"/>
  <c r="T433" i="5"/>
  <c r="T361" i="5"/>
  <c r="T1633" i="5"/>
  <c r="T1487" i="5"/>
  <c r="T1264" i="5"/>
  <c r="T628" i="5"/>
  <c r="T1107" i="5"/>
  <c r="T1114" i="5"/>
  <c r="T1381" i="5"/>
  <c r="T1519" i="5"/>
  <c r="T671" i="5"/>
  <c r="T915" i="5"/>
  <c r="T581" i="5"/>
  <c r="T660" i="5"/>
  <c r="T501" i="5"/>
  <c r="T1166" i="5"/>
  <c r="T1440" i="5"/>
  <c r="T1671" i="5"/>
  <c r="T1030" i="5"/>
  <c r="T971" i="5"/>
  <c r="T1821" i="5"/>
  <c r="T848" i="5"/>
  <c r="T907" i="5"/>
  <c r="T630" i="5"/>
  <c r="T1178" i="5"/>
  <c r="T1488" i="5"/>
  <c r="T539" i="5"/>
  <c r="T1163" i="5"/>
  <c r="T1431" i="5"/>
  <c r="T491" i="5"/>
  <c r="T597" i="5"/>
  <c r="T577" i="5"/>
  <c r="T1478" i="5"/>
  <c r="T385" i="5"/>
  <c r="T1206" i="5"/>
  <c r="T289" i="5"/>
  <c r="T1456" i="5"/>
  <c r="T473" i="5"/>
  <c r="T538" i="5"/>
  <c r="T715" i="5"/>
  <c r="T519" i="5"/>
  <c r="T1532" i="5"/>
  <c r="T548" i="5"/>
  <c r="T488" i="5"/>
  <c r="T642" i="5"/>
  <c r="T407" i="5"/>
  <c r="T1361" i="5"/>
  <c r="T1269" i="5"/>
  <c r="T1313" i="5"/>
  <c r="T1045" i="5"/>
  <c r="T1293" i="5"/>
  <c r="T1605" i="5"/>
  <c r="T862" i="5"/>
  <c r="T1156" i="5"/>
  <c r="T1388" i="5"/>
  <c r="T657" i="5"/>
  <c r="T1672" i="5"/>
  <c r="T1380" i="5"/>
  <c r="T658" i="5"/>
  <c r="T583" i="5"/>
  <c r="T1376" i="5"/>
  <c r="T429" i="5"/>
  <c r="T1248" i="5"/>
  <c r="T400" i="5"/>
  <c r="T798" i="5"/>
  <c r="T1286" i="5"/>
  <c r="T1643" i="5"/>
  <c r="T986" i="5"/>
  <c r="T306" i="5"/>
  <c r="T370" i="5"/>
  <c r="T1670" i="5"/>
  <c r="T524" i="5"/>
  <c r="T355" i="5"/>
  <c r="T1608" i="5"/>
  <c r="T1607" i="5"/>
  <c r="T1485" i="5"/>
  <c r="T1307" i="5"/>
  <c r="T1267" i="5"/>
  <c r="T1253" i="5"/>
  <c r="T1083" i="5"/>
  <c r="T587" i="5"/>
  <c r="T980" i="5"/>
  <c r="T1502" i="5"/>
  <c r="T573" i="5"/>
  <c r="T676" i="5"/>
  <c r="T672" i="5"/>
  <c r="T626" i="5"/>
  <c r="T1457" i="5"/>
  <c r="T1085" i="5"/>
  <c r="T1416" i="5"/>
  <c r="T1660" i="5"/>
  <c r="T1317" i="5"/>
  <c r="T362" i="5"/>
  <c r="T1482" i="5"/>
  <c r="T663" i="5"/>
  <c r="T1101" i="5"/>
  <c r="T821" i="5"/>
  <c r="T1758" i="5"/>
  <c r="T1435" i="5"/>
  <c r="T421" i="5"/>
  <c r="T988" i="5"/>
  <c r="T498" i="5"/>
  <c r="T1088" i="5"/>
  <c r="T326" i="5"/>
  <c r="T305" i="5"/>
  <c r="T1257" i="5"/>
  <c r="T1535" i="5"/>
  <c r="T633" i="5"/>
  <c r="T483" i="5"/>
  <c r="T722" i="5"/>
  <c r="T509" i="5"/>
  <c r="T1742" i="5"/>
  <c r="T708" i="5"/>
  <c r="T416" i="5"/>
  <c r="T1412" i="5"/>
  <c r="T450" i="5"/>
  <c r="T405" i="5"/>
  <c r="T477" i="5"/>
  <c r="T1239" i="5"/>
  <c r="T1372" i="5"/>
  <c r="T1600" i="5"/>
  <c r="T729" i="5"/>
  <c r="T1624" i="5"/>
  <c r="T1547" i="5"/>
  <c r="T757" i="5"/>
  <c r="T389" i="5"/>
  <c r="T1658" i="5"/>
  <c r="T1071" i="5"/>
  <c r="T934" i="5"/>
  <c r="T300" i="5"/>
  <c r="T1552" i="5"/>
  <c r="T315" i="5"/>
  <c r="T1373" i="5"/>
  <c r="T327" i="5"/>
  <c r="T1395" i="5"/>
  <c r="T1785" i="5"/>
  <c r="T750" i="5"/>
  <c r="T1064" i="5"/>
  <c r="T1025" i="5"/>
  <c r="T1132" i="5"/>
  <c r="T1263" i="5"/>
  <c r="T789" i="5"/>
  <c r="T685" i="5"/>
  <c r="T991" i="5"/>
  <c r="T796" i="5"/>
  <c r="T317" i="5"/>
  <c r="T686" i="5"/>
  <c r="T1138" i="5"/>
  <c r="T1807" i="5"/>
  <c r="T646" i="5"/>
  <c r="T811" i="5"/>
  <c r="T1078" i="5"/>
  <c r="T868" i="5"/>
  <c r="T819" i="5"/>
  <c r="T1059" i="5"/>
  <c r="T395" i="5"/>
  <c r="T680" i="5"/>
  <c r="T978" i="5"/>
  <c r="T1400" i="5"/>
  <c r="T728" i="5"/>
  <c r="T1371" i="5"/>
  <c r="T1266" i="5"/>
  <c r="T623" i="5"/>
  <c r="T513" i="5"/>
  <c r="T1243" i="5"/>
  <c r="T1662" i="5"/>
  <c r="T1511" i="5"/>
  <c r="T1115" i="5"/>
  <c r="T822" i="5"/>
  <c r="T311" i="5"/>
  <c r="T1564" i="5"/>
  <c r="T1486" i="5"/>
  <c r="T530" i="5"/>
  <c r="T1394" i="5"/>
  <c r="T1374" i="5"/>
  <c r="T1056" i="5"/>
  <c r="T1318" i="5"/>
  <c r="T1703" i="5"/>
  <c r="T1419" i="5"/>
  <c r="T420" i="5"/>
  <c r="T1477" i="5"/>
  <c r="T949" i="5"/>
  <c r="T656" i="5"/>
  <c r="T866" i="5"/>
  <c r="T1577" i="5"/>
  <c r="T437" i="5"/>
  <c r="T1298" i="5"/>
  <c r="T1599" i="5"/>
  <c r="T726" i="5"/>
  <c r="T1109" i="5"/>
  <c r="T376" i="5"/>
  <c r="T1187" i="5"/>
  <c r="T1152" i="5"/>
  <c r="T846" i="5"/>
  <c r="T345" i="5"/>
  <c r="T1277" i="5"/>
  <c r="T889" i="5"/>
  <c r="T1621" i="5"/>
  <c r="T1256" i="5"/>
  <c r="T534" i="5"/>
  <c r="T905" i="5"/>
  <c r="T338" i="5"/>
  <c r="T1402" i="5"/>
  <c r="T815" i="5"/>
  <c r="T1378" i="5"/>
  <c r="T615" i="5"/>
  <c r="T945" i="5"/>
  <c r="T1029" i="5"/>
  <c r="T829" i="5"/>
  <c r="T1164" i="5"/>
  <c r="T1121" i="5"/>
  <c r="T817" i="5"/>
  <c r="T690" i="5"/>
  <c r="T1046" i="5"/>
  <c r="T1426" i="5"/>
  <c r="T1049" i="5"/>
  <c r="T367" i="5"/>
  <c r="T947" i="5"/>
  <c r="T650" i="5"/>
  <c r="T639" i="5"/>
  <c r="T951" i="5"/>
  <c r="T891" i="5"/>
  <c r="T1545" i="5"/>
  <c r="T856" i="5"/>
  <c r="T559" i="5"/>
  <c r="T1684" i="5"/>
  <c r="T290" i="5"/>
  <c r="T860" i="5"/>
  <c r="T1272" i="5"/>
  <c r="T923" i="5"/>
  <c r="T766" i="5"/>
  <c r="T953" i="5"/>
  <c r="T463" i="5"/>
  <c r="T787" i="5"/>
  <c r="T954" i="5"/>
  <c r="T284" i="5"/>
  <c r="T1787" i="5"/>
  <c r="T532" i="5"/>
  <c r="T1173" i="5"/>
  <c r="T1741" i="5"/>
  <c r="T778" i="5"/>
  <c r="T837" i="5"/>
  <c r="T1096" i="5"/>
  <c r="T845" i="5"/>
  <c r="T1559" i="5"/>
  <c r="T1079" i="5"/>
  <c r="T893" i="5"/>
  <c r="T1525" i="5"/>
  <c r="T325" i="5"/>
  <c r="T1040" i="5"/>
  <c r="T982" i="5"/>
  <c r="T957" i="5"/>
  <c r="T1259" i="5"/>
  <c r="T1068" i="5"/>
  <c r="T967" i="5"/>
  <c r="T1673" i="5"/>
  <c r="T1232" i="5"/>
  <c r="T1551" i="5"/>
  <c r="T1569" i="5"/>
  <c r="T975" i="5"/>
  <c r="T1459" i="5"/>
  <c r="T794" i="5"/>
  <c r="T435" i="5"/>
  <c r="T554" i="5"/>
  <c r="T443" i="5"/>
  <c r="T320" i="5"/>
  <c r="T1044" i="5"/>
  <c r="T993" i="5"/>
  <c r="T842" i="5"/>
  <c r="T929" i="5"/>
  <c r="T299" i="5"/>
  <c r="T1347" i="5"/>
  <c r="T826" i="5"/>
  <c r="T523" i="5"/>
  <c r="T774" i="5"/>
  <c r="T1573" i="5"/>
  <c r="T1219" i="5"/>
  <c r="T1255" i="5"/>
  <c r="T682" i="5"/>
  <c r="T1233" i="5"/>
  <c r="T831" i="5"/>
  <c r="T1609" i="5"/>
  <c r="T1597" i="5"/>
  <c r="T1540" i="5"/>
  <c r="T329" i="5"/>
  <c r="T1601" i="5"/>
  <c r="T302" i="5"/>
  <c r="T876" i="5"/>
  <c r="T1292" i="5"/>
  <c r="T1128" i="5"/>
  <c r="T1711" i="5"/>
  <c r="T1148" i="5"/>
  <c r="T1037" i="5"/>
  <c r="T1212" i="5"/>
  <c r="T1205" i="5"/>
  <c r="T1249" i="5"/>
  <c r="T1358" i="5"/>
  <c r="T1337" i="5"/>
  <c r="T1706" i="5"/>
  <c r="T724" i="5"/>
  <c r="T1708" i="5"/>
  <c r="T1062" i="5"/>
  <c r="T1237" i="5"/>
  <c r="T1680" i="5"/>
  <c r="T301" i="5"/>
  <c r="T920" i="5"/>
  <c r="T1637" i="5"/>
  <c r="T408" i="5"/>
  <c r="T1207" i="5"/>
  <c r="T1495" i="5"/>
  <c r="T873" i="5"/>
  <c r="T1346" i="5"/>
  <c r="T564" i="5"/>
  <c r="T1775" i="5"/>
  <c r="T1113" i="5"/>
  <c r="T1314" i="5"/>
  <c r="T1390" i="5"/>
  <c r="T1167" i="5"/>
  <c r="T1091" i="5"/>
  <c r="T714" i="5"/>
  <c r="T1365" i="5"/>
  <c r="T1543" i="5"/>
  <c r="T1252" i="5"/>
  <c r="T1141" i="5"/>
  <c r="T692" i="5"/>
  <c r="T961" i="5"/>
  <c r="T541" i="5"/>
  <c r="T966" i="5"/>
  <c r="T1236" i="5"/>
  <c r="T916" i="5"/>
  <c r="T911" i="5"/>
  <c r="T1385" i="5"/>
  <c r="T801" i="5"/>
  <c r="T1479" i="5"/>
  <c r="T965" i="5"/>
  <c r="T1184" i="5"/>
  <c r="T1465" i="5"/>
  <c r="T669" i="5"/>
  <c r="T482" i="5"/>
  <c r="T736" i="5"/>
  <c r="T1328" i="5"/>
  <c r="T1284" i="5"/>
  <c r="T1793" i="5"/>
  <c r="T1515" i="5"/>
  <c r="T1209" i="5"/>
  <c r="T850" i="5"/>
  <c r="T402" i="5"/>
  <c r="T1701" i="5"/>
  <c r="T977" i="5"/>
  <c r="T1652" i="5"/>
  <c r="T871" i="5"/>
  <c r="T487" i="5"/>
  <c r="T510" i="5"/>
  <c r="T1018" i="5"/>
  <c r="T705" i="5"/>
  <c r="T707" i="5"/>
  <c r="T503" i="5"/>
  <c r="T303" i="5"/>
  <c r="T1053" i="5"/>
  <c r="T579" i="5"/>
  <c r="T1751" i="5"/>
  <c r="T681" i="5"/>
  <c r="T841" i="5"/>
  <c r="T331" i="5"/>
  <c r="T585" i="5"/>
  <c r="T1112" i="5"/>
  <c r="T1420" i="5"/>
  <c r="T507" i="5"/>
  <c r="T1603" i="5"/>
  <c r="T1221" i="5"/>
  <c r="T1781" i="5"/>
  <c r="T337" i="5"/>
  <c r="T1653" i="5"/>
  <c r="T1548" i="5"/>
  <c r="T649" i="5"/>
  <c r="T1743" i="5"/>
  <c r="T1161" i="5"/>
  <c r="T1188" i="5"/>
  <c r="T1773" i="5"/>
  <c r="T943" i="5"/>
  <c r="T1463" i="5"/>
  <c r="T721" i="5"/>
  <c r="T380" i="5"/>
  <c r="T1181" i="5"/>
  <c r="T944" i="5"/>
  <c r="T1583" i="5"/>
  <c r="T495" i="5"/>
  <c r="T1271" i="5"/>
  <c r="T1523" i="5"/>
  <c r="T814" i="5"/>
  <c r="T1429" i="5"/>
  <c r="T1750" i="5"/>
  <c r="T411" i="5"/>
  <c r="T556" i="5"/>
  <c r="T760" i="5"/>
  <c r="T446" i="5"/>
  <c r="T1076" i="5"/>
  <c r="T939" i="5"/>
  <c r="T1491" i="5"/>
  <c r="T1718" i="5"/>
  <c r="T637" i="5"/>
  <c r="T959" i="5"/>
  <c r="T651" i="5"/>
  <c r="T1563" i="5"/>
  <c r="T1300" i="5"/>
  <c r="T738" i="5"/>
  <c r="T490" i="5"/>
  <c r="T702" i="5"/>
  <c r="T1211" i="5"/>
  <c r="T1282" i="5"/>
  <c r="T1360" i="5"/>
  <c r="T1640" i="5"/>
  <c r="T1623" i="5"/>
  <c r="T607" i="5"/>
  <c r="T1061" i="5"/>
  <c r="T1617" i="5"/>
  <c r="T1536" i="5"/>
  <c r="T1192" i="5"/>
  <c r="T1153" i="5"/>
  <c r="T422" i="5"/>
  <c r="T1631" i="5"/>
  <c r="T1283" i="5"/>
  <c r="T1140" i="5"/>
  <c r="T1034" i="5"/>
  <c r="T313" i="5"/>
  <c r="T1229" i="5"/>
  <c r="T1503" i="5"/>
  <c r="T452" i="5"/>
  <c r="T1696" i="5"/>
  <c r="T1094" i="5"/>
  <c r="T357" i="5"/>
  <c r="T1524" i="5"/>
  <c r="T1281" i="5"/>
  <c r="T861" i="5"/>
  <c r="T946" i="5"/>
  <c r="T1604" i="5"/>
  <c r="T1815" i="5"/>
  <c r="T505" i="5"/>
  <c r="T1031" i="5"/>
  <c r="T1634" i="5"/>
  <c r="T956" i="5"/>
  <c r="T1024" i="5"/>
  <c r="T981" i="5"/>
  <c r="T1379" i="5"/>
  <c r="T624" i="5"/>
  <c r="T318" i="5"/>
  <c r="T1017" i="5"/>
  <c r="T832" i="5"/>
  <c r="T958" i="5"/>
  <c r="T1150" i="5"/>
  <c r="T440" i="5"/>
  <c r="T791" i="5"/>
  <c r="T476" i="5"/>
  <c r="T1363" i="5"/>
  <c r="T1220" i="5"/>
  <c r="T1077" i="5"/>
  <c r="T737" i="5"/>
  <c r="T1403" i="5"/>
  <c r="T1798" i="5"/>
  <c r="T1168" i="5"/>
  <c r="T885" i="5"/>
  <c r="T785" i="5"/>
  <c r="T1145" i="5"/>
  <c r="T1805" i="5"/>
  <c r="T1763" i="5"/>
  <c r="T1493" i="5"/>
  <c r="T1580" i="5"/>
  <c r="T741" i="5"/>
  <c r="T1432" i="5"/>
  <c r="T1118" i="5"/>
  <c r="T997" i="5"/>
  <c r="T1448" i="5"/>
  <c r="T924" i="5"/>
  <c r="T1182" i="5"/>
  <c r="T1240" i="5"/>
  <c r="T755" i="5"/>
  <c r="T1308" i="5"/>
  <c r="T926" i="5"/>
  <c r="T1620" i="5"/>
  <c r="T350" i="5"/>
  <c r="T478" i="5"/>
  <c r="T1446" i="5"/>
  <c r="T1280" i="5"/>
  <c r="T1177" i="5"/>
  <c r="T631" i="5"/>
  <c r="T608" i="5"/>
  <c r="T1472" i="5"/>
  <c r="T1688" i="5"/>
  <c r="T664" i="5"/>
  <c r="T701" i="5"/>
  <c r="T908" i="5"/>
  <c r="T1093" i="5"/>
  <c r="T1483" i="5"/>
  <c r="T709" i="5"/>
  <c r="T1687" i="5"/>
  <c r="T1276" i="5"/>
  <c r="T652" i="5"/>
  <c r="T1244" i="5"/>
  <c r="T1296" i="5"/>
  <c r="T596" i="5"/>
  <c r="T1129" i="5"/>
  <c r="T1008" i="5"/>
  <c r="T894" i="5"/>
  <c r="T629" i="5"/>
  <c r="T833" i="5"/>
  <c r="T1629" i="5"/>
  <c r="T520" i="5"/>
  <c r="T1405" i="5"/>
  <c r="T386" i="5"/>
  <c r="T1586" i="5"/>
  <c r="T888" i="5"/>
  <c r="T1391" i="5"/>
  <c r="T390" i="5"/>
  <c r="T805" i="5"/>
  <c r="T992" i="5"/>
  <c r="T942" i="5"/>
  <c r="T401" i="5"/>
  <c r="T1561" i="5"/>
  <c r="T1641" i="5"/>
  <c r="T363" i="5"/>
  <c r="T413" i="5"/>
  <c r="T436" i="5"/>
  <c r="T1028" i="5"/>
  <c r="T1470" i="5"/>
  <c r="T881" i="5"/>
  <c r="T1336" i="5"/>
  <c r="T1027" i="5"/>
  <c r="T1541" i="5"/>
  <c r="T1351" i="5"/>
  <c r="T1326" i="5"/>
  <c r="T989" i="5"/>
  <c r="T1125" i="5"/>
  <c r="T1069" i="5"/>
  <c r="T921" i="5"/>
  <c r="T356" i="5"/>
  <c r="T1215" i="5"/>
  <c r="T1070" i="5"/>
  <c r="T999" i="5"/>
  <c r="T441" i="5"/>
  <c r="T1189" i="5"/>
  <c r="T1557" i="5"/>
  <c r="T1644" i="5"/>
  <c r="T1411" i="5"/>
  <c r="T994" i="5"/>
  <c r="T712" i="5"/>
  <c r="T465" i="5"/>
  <c r="T1615" i="5"/>
  <c r="T1476" i="5"/>
  <c r="T1392" i="5"/>
  <c r="T1012" i="5"/>
  <c r="T1424" i="5"/>
  <c r="T1190" i="5"/>
  <c r="T1262" i="5"/>
  <c r="T1481" i="5"/>
  <c r="T1697" i="5"/>
  <c r="T745" i="5"/>
  <c r="T344" i="5"/>
  <c r="T998" i="5"/>
  <c r="T1116" i="5"/>
  <c r="T1199" i="5"/>
  <c r="T1386" i="5"/>
  <c r="T418" i="5"/>
  <c r="T933" i="5"/>
  <c r="T1106" i="5"/>
  <c r="T438" i="5"/>
  <c r="T740" i="5"/>
  <c r="T1407" i="5"/>
  <c r="T1409" i="5"/>
  <c r="T321" i="5"/>
  <c r="T287" i="5"/>
  <c r="T312" i="5"/>
  <c r="T654" i="5"/>
  <c r="T840" i="5"/>
  <c r="T1225" i="5"/>
  <c r="T667" i="5"/>
  <c r="T1084" i="5"/>
  <c r="T336" i="5"/>
  <c r="T1628" i="5"/>
  <c r="T1585" i="5"/>
  <c r="T1438" i="5"/>
  <c r="T1544" i="5"/>
  <c r="T1039" i="5"/>
  <c r="T1048" i="5"/>
  <c r="T1814" i="5"/>
  <c r="T620" i="5"/>
  <c r="T516" i="5"/>
  <c r="T1289" i="5"/>
  <c r="T466" i="5"/>
  <c r="T286" i="5"/>
  <c r="T323" i="5"/>
  <c r="T540" i="5"/>
  <c r="T1397" i="5"/>
  <c r="T1757" i="5"/>
  <c r="T1147" i="5"/>
  <c r="T1035" i="5"/>
  <c r="T1335" i="5"/>
  <c r="T1782" i="5"/>
  <c r="T1636" i="5"/>
  <c r="T283" i="5"/>
  <c r="T898" i="5"/>
  <c r="T1625" i="5"/>
  <c r="T761" i="5"/>
  <c r="T632" i="5"/>
  <c r="T1705" i="5"/>
  <c r="T1033" i="5"/>
  <c r="T1811" i="5"/>
  <c r="T1191" i="5"/>
  <c r="T665" i="5"/>
  <c r="T1474" i="5"/>
  <c r="T1330" i="5"/>
  <c r="T1414" i="5"/>
  <c r="T1570" i="5"/>
  <c r="T849" i="5"/>
  <c r="T1422" i="5"/>
  <c r="T783" i="5"/>
  <c r="T1480" i="5"/>
  <c r="T359" i="5"/>
  <c r="T1453" i="5"/>
  <c r="T1568" i="5"/>
  <c r="T574" i="5"/>
  <c r="T1081" i="5"/>
  <c r="T310" i="5"/>
  <c r="T688" i="5"/>
  <c r="T1444" i="5"/>
  <c r="T909" i="5"/>
  <c r="T870" i="5"/>
  <c r="T1137" i="5"/>
  <c r="T1528" i="5"/>
  <c r="T1007" i="5"/>
  <c r="T1594" i="5"/>
  <c r="T294" i="5"/>
  <c r="T1309" i="5"/>
  <c r="T1647" i="5"/>
  <c r="T1415" i="5"/>
  <c r="T423" i="5"/>
  <c r="T1428" i="5"/>
  <c r="T771" i="5"/>
  <c r="T1425" i="5"/>
  <c r="T1533" i="5"/>
  <c r="T1434" i="5"/>
  <c r="T1755" i="5"/>
  <c r="T1341" i="5"/>
  <c r="T1075" i="5"/>
  <c r="T1539" i="5"/>
  <c r="T843" i="5"/>
  <c r="T834" i="5"/>
  <c r="T360" i="5"/>
  <c r="T1066" i="5"/>
  <c r="T1789" i="5"/>
  <c r="T1441" i="5"/>
  <c r="T931" i="5"/>
  <c r="T1458" i="5"/>
  <c r="T308" i="5"/>
  <c r="T1408" i="5"/>
  <c r="T319" i="5"/>
  <c r="T1549" i="5"/>
  <c r="T1356" i="5"/>
  <c r="T733" i="5"/>
  <c r="T1695" i="5"/>
  <c r="T782" i="5"/>
  <c r="T1122" i="5"/>
  <c r="T1013" i="5"/>
  <c r="T1689" i="5"/>
  <c r="T298" i="5"/>
  <c r="T867" i="5"/>
  <c r="T1369" i="5"/>
  <c r="T1032" i="5"/>
  <c r="T518" i="5"/>
  <c r="T368" i="5"/>
  <c r="T687" i="5"/>
  <c r="T1201" i="5"/>
  <c r="T605" i="5"/>
  <c r="T1749" i="5"/>
  <c r="T398" i="5"/>
  <c r="T1618" i="5"/>
  <c r="T396" i="5"/>
  <c r="T1692" i="5"/>
  <c r="T643" i="5"/>
  <c r="T531" i="5"/>
  <c r="T855" i="5"/>
  <c r="T375" i="5"/>
  <c r="T693" i="5"/>
  <c r="T533" i="5"/>
  <c r="T1572" i="5"/>
  <c r="T768" i="5"/>
  <c r="T1654" i="5"/>
  <c r="T342" i="5"/>
  <c r="T1302" i="5"/>
  <c r="T612" i="5"/>
  <c r="T602" i="5"/>
  <c r="T1595" i="5"/>
  <c r="T695" i="5"/>
  <c r="T335" i="5"/>
  <c r="T996" i="5"/>
  <c r="T764" i="5"/>
  <c r="T1675" i="5"/>
  <c r="T1591" i="5"/>
  <c r="T1735" i="5"/>
  <c r="T781" i="5"/>
  <c r="T756" i="5"/>
  <c r="T1681" i="5"/>
  <c r="T1151" i="5"/>
  <c r="T777" i="5"/>
  <c r="T427" i="5"/>
  <c r="T394" i="5"/>
  <c r="T1095" i="5"/>
  <c r="T1377" i="5"/>
  <c r="T1158" i="5"/>
  <c r="T751" i="5"/>
  <c r="T1254" i="5"/>
  <c r="T1648" i="5"/>
  <c r="T684" i="5"/>
  <c r="T1575" i="5"/>
  <c r="T434" i="5"/>
  <c r="T937" i="5"/>
  <c r="T1175" i="5"/>
  <c r="T1512" i="5"/>
  <c r="T377" i="5"/>
  <c r="T747" i="5"/>
  <c r="T1200" i="5"/>
  <c r="T1753" i="5"/>
  <c r="T858" i="5"/>
  <c r="T899" i="5"/>
  <c r="T1331" i="5"/>
  <c r="T941" i="5"/>
  <c r="T578" i="5"/>
  <c r="T1146" i="5"/>
  <c r="T551" i="5"/>
  <c r="T1398" i="5"/>
  <c r="T800" i="5"/>
  <c r="T1204" i="5"/>
  <c r="T1702" i="5"/>
  <c r="T1124" i="5"/>
  <c r="T1611" i="5"/>
  <c r="T582" i="5"/>
  <c r="T1713" i="5"/>
  <c r="T973" i="5"/>
  <c r="T1769" i="5"/>
  <c r="T875" i="5"/>
  <c r="T1761" i="5"/>
  <c r="T659" i="5"/>
  <c r="T930" i="5"/>
  <c r="T618" i="5"/>
  <c r="T593" i="5"/>
  <c r="T1553" i="5"/>
  <c r="T1058" i="5"/>
  <c r="T1694" i="5"/>
  <c r="T1133" i="5"/>
  <c r="T1165" i="5"/>
  <c r="T1144" i="5"/>
  <c r="T588" i="5"/>
  <c r="T928" i="5"/>
  <c r="T1466" i="5"/>
  <c r="T963" i="5"/>
  <c r="T601" i="5"/>
  <c r="T769" i="5"/>
  <c r="T718" i="5"/>
  <c r="T426" i="5"/>
  <c r="T604" i="5"/>
  <c r="T391" i="5"/>
  <c r="T823" i="5"/>
  <c r="T1238" i="5"/>
  <c r="T914" i="5"/>
  <c r="T492" i="5"/>
  <c r="T1247" i="5"/>
  <c r="T1427" i="5"/>
  <c r="T1497" i="5"/>
  <c r="T1518" i="5"/>
  <c r="T1349" i="5"/>
  <c r="T504" i="5"/>
  <c r="T1783" i="5"/>
  <c r="T704" i="5"/>
  <c r="T661" i="5"/>
  <c r="T1627" i="5"/>
  <c r="T1320" i="5"/>
  <c r="T1531" i="5"/>
  <c r="T917" i="5"/>
  <c r="T1073" i="5"/>
  <c r="T1265" i="5"/>
  <c r="T1721" i="5"/>
  <c r="T827" i="5"/>
  <c r="T1686" i="5"/>
  <c r="T1295" i="5"/>
  <c r="S89" i="5"/>
  <c r="S90" i="5"/>
  <c r="S211" i="5"/>
  <c r="S269" i="5"/>
  <c r="S63" i="5"/>
  <c r="S242" i="5"/>
  <c r="S93" i="5"/>
  <c r="S165" i="5"/>
  <c r="S182" i="5"/>
  <c r="S256" i="5"/>
  <c r="S276" i="5"/>
  <c r="S161" i="5"/>
  <c r="S229" i="5"/>
  <c r="S248" i="5"/>
  <c r="S98" i="5"/>
  <c r="S155" i="5"/>
  <c r="S36" i="5"/>
  <c r="S246" i="5"/>
  <c r="S219" i="5"/>
  <c r="S176" i="5"/>
  <c r="S259" i="5"/>
  <c r="S84" i="5"/>
  <c r="S222" i="5"/>
  <c r="S68" i="5"/>
  <c r="S187" i="5"/>
  <c r="S262" i="5"/>
  <c r="S209" i="5"/>
  <c r="S42" i="5"/>
  <c r="S45" i="5"/>
  <c r="S153" i="5"/>
  <c r="S193" i="5"/>
  <c r="S60" i="5"/>
  <c r="S178" i="5"/>
  <c r="S250" i="5"/>
  <c r="S163" i="5"/>
  <c r="S234" i="5"/>
  <c r="S125" i="5"/>
  <c r="S26" i="5"/>
  <c r="S143" i="5"/>
  <c r="S214" i="5"/>
  <c r="S236" i="5"/>
  <c r="S61" i="5"/>
  <c r="S94" i="5"/>
  <c r="S258" i="5"/>
  <c r="S25" i="5"/>
  <c r="S87" i="5"/>
  <c r="S24" i="5"/>
  <c r="S59" i="5"/>
  <c r="S221" i="5"/>
  <c r="S22" i="5"/>
  <c r="S195" i="5"/>
  <c r="S48" i="5"/>
  <c r="S255" i="5"/>
  <c r="S245" i="5"/>
  <c r="S46" i="5"/>
  <c r="S137" i="5"/>
  <c r="S114" i="5"/>
  <c r="S232" i="5"/>
  <c r="S133" i="5"/>
  <c r="S241" i="5"/>
  <c r="S174" i="5"/>
  <c r="S274" i="5"/>
  <c r="S205" i="5"/>
  <c r="S83" i="5"/>
  <c r="S100" i="5"/>
  <c r="S188" i="5"/>
  <c r="S227" i="5"/>
  <c r="S29" i="5"/>
  <c r="S224" i="5"/>
  <c r="S247" i="5"/>
  <c r="S202" i="5"/>
  <c r="S166" i="5"/>
  <c r="S142" i="5"/>
  <c r="S233" i="5"/>
  <c r="S56" i="5"/>
  <c r="S194" i="5"/>
  <c r="S131" i="5"/>
  <c r="S109" i="5"/>
  <c r="S275" i="5"/>
  <c r="S95" i="5"/>
  <c r="S138" i="5"/>
  <c r="S150" i="5"/>
  <c r="S235" i="5"/>
  <c r="S126" i="5"/>
  <c r="S192" i="5"/>
  <c r="S121" i="5"/>
  <c r="S244" i="5"/>
  <c r="S6" i="5"/>
  <c r="S169" i="5"/>
  <c r="S78" i="5"/>
  <c r="S20" i="5"/>
  <c r="S128" i="5"/>
  <c r="S103" i="5"/>
  <c r="S231" i="5"/>
  <c r="S57" i="5"/>
  <c r="S17" i="5"/>
  <c r="S243" i="5"/>
  <c r="S16" i="5"/>
  <c r="S172" i="5"/>
  <c r="S18" i="5"/>
  <c r="S79" i="5"/>
  <c r="S173" i="5"/>
  <c r="S74" i="5"/>
  <c r="S215" i="5"/>
  <c r="S170" i="5"/>
  <c r="S135" i="5"/>
  <c r="S80" i="5"/>
  <c r="S140" i="5"/>
  <c r="S145" i="5"/>
  <c r="S278" i="5"/>
  <c r="S164" i="5"/>
  <c r="S119" i="5"/>
  <c r="S184" i="5"/>
  <c r="S99" i="5"/>
  <c r="S130" i="5"/>
  <c r="S260" i="5"/>
  <c r="S104" i="5"/>
  <c r="S190" i="5"/>
  <c r="S71" i="5"/>
  <c r="S113" i="5"/>
  <c r="T112" i="5"/>
  <c r="S88" i="5"/>
  <c r="S65" i="5"/>
  <c r="S151" i="5"/>
  <c r="S189" i="5"/>
  <c r="S237" i="5"/>
  <c r="S92" i="5"/>
  <c r="S13" i="5"/>
  <c r="S230" i="5"/>
  <c r="S82" i="5"/>
  <c r="S213" i="5"/>
  <c r="T216" i="5"/>
  <c r="S217" i="5"/>
  <c r="S5" i="5"/>
  <c r="S254" i="5"/>
  <c r="S28" i="5"/>
  <c r="S81" i="5"/>
  <c r="S139" i="5"/>
  <c r="S279" i="5"/>
  <c r="S263" i="5"/>
  <c r="S265" i="5"/>
  <c r="S33" i="5"/>
  <c r="S162" i="5"/>
  <c r="S108" i="5"/>
  <c r="S75" i="5"/>
  <c r="S186" i="5"/>
  <c r="S116" i="5"/>
  <c r="S12" i="5"/>
  <c r="S51" i="5"/>
  <c r="S212" i="5"/>
  <c r="S197" i="5"/>
  <c r="S158" i="5"/>
  <c r="S141" i="5"/>
  <c r="S129" i="5"/>
  <c r="S120" i="5"/>
  <c r="S154" i="5"/>
  <c r="S185" i="5"/>
  <c r="S47" i="5"/>
  <c r="S64" i="5"/>
  <c r="S21" i="5"/>
  <c r="S123" i="5"/>
  <c r="S54" i="5"/>
  <c r="S146" i="5"/>
  <c r="S44" i="5"/>
  <c r="S249" i="5"/>
  <c r="S115" i="5"/>
  <c r="S198" i="5"/>
  <c r="S223" i="5"/>
  <c r="S273" i="5"/>
  <c r="S175" i="5"/>
  <c r="S134" i="5"/>
  <c r="S271" i="5"/>
  <c r="S49" i="5"/>
  <c r="S199" i="5"/>
  <c r="S10" i="5"/>
  <c r="S106" i="5"/>
  <c r="S91" i="5"/>
  <c r="S15" i="5"/>
  <c r="S277" i="5"/>
  <c r="S58" i="5"/>
  <c r="S280" i="5"/>
  <c r="S220" i="5"/>
  <c r="S238" i="5"/>
  <c r="S117" i="5"/>
  <c r="S251" i="5"/>
  <c r="S218" i="5"/>
  <c r="S85" i="5"/>
  <c r="S107" i="5"/>
  <c r="S14" i="5"/>
  <c r="S261" i="5"/>
  <c r="S204" i="5"/>
  <c r="S77" i="5"/>
  <c r="S225" i="5"/>
  <c r="S55" i="5"/>
  <c r="S69" i="5"/>
  <c r="S111" i="5"/>
  <c r="S11" i="5"/>
  <c r="S268" i="5"/>
  <c r="S39" i="5"/>
  <c r="S266" i="5"/>
  <c r="S132" i="5"/>
  <c r="S105" i="5"/>
  <c r="S149" i="5"/>
  <c r="S35" i="5"/>
  <c r="S41" i="5"/>
  <c r="S19" i="5"/>
  <c r="S156" i="5"/>
  <c r="S34" i="5"/>
  <c r="S38" i="5"/>
  <c r="S267" i="5"/>
  <c r="S124" i="5"/>
  <c r="S147" i="5"/>
  <c r="S180" i="5"/>
  <c r="S253" i="5"/>
  <c r="S40" i="5"/>
  <c r="S177" i="5"/>
  <c r="S23" i="5"/>
  <c r="S239" i="5"/>
  <c r="S97" i="5"/>
  <c r="S73" i="5"/>
  <c r="S86" i="5"/>
  <c r="S30" i="5"/>
  <c r="S7" i="5"/>
  <c r="S183" i="5"/>
  <c r="S67" i="5"/>
  <c r="S196" i="5"/>
  <c r="S66" i="5"/>
  <c r="S118" i="5"/>
  <c r="S122" i="5"/>
  <c r="S159" i="5"/>
  <c r="S62" i="5"/>
  <c r="S201" i="5"/>
  <c r="S207" i="5"/>
  <c r="S206" i="5"/>
  <c r="S210" i="5"/>
  <c r="S179" i="5"/>
  <c r="S226" i="5"/>
  <c r="S102" i="5"/>
  <c r="S27" i="5"/>
  <c r="S228" i="5"/>
  <c r="S52" i="5"/>
  <c r="S127" i="5"/>
  <c r="S257" i="5"/>
  <c r="S31" i="5"/>
  <c r="S203" i="5"/>
  <c r="S144" i="5"/>
  <c r="S272" i="5"/>
  <c r="S281" i="5"/>
  <c r="S50" i="5"/>
  <c r="S157" i="5"/>
  <c r="S191" i="5"/>
  <c r="S43" i="5"/>
  <c r="S110" i="5"/>
  <c r="S167" i="5"/>
  <c r="S152" i="5"/>
  <c r="S148" i="5"/>
  <c r="S181" i="5"/>
  <c r="S70" i="5"/>
  <c r="S252" i="5"/>
  <c r="S53" i="5"/>
  <c r="S9" i="5"/>
  <c r="S270" i="5"/>
  <c r="S76" i="5"/>
  <c r="S101" i="5"/>
  <c r="S171" i="5"/>
  <c r="S37" i="5"/>
  <c r="T37" i="5"/>
  <c r="T31" i="5"/>
  <c r="T30" i="5"/>
  <c r="T266" i="5"/>
  <c r="T15" i="5"/>
  <c r="T154" i="5"/>
  <c r="T5" i="5"/>
  <c r="T278" i="5"/>
  <c r="T6" i="5"/>
  <c r="T188" i="5"/>
  <c r="T258" i="5"/>
  <c r="T84" i="5"/>
  <c r="T86" i="5"/>
  <c r="T39" i="5"/>
  <c r="T91" i="5"/>
  <c r="T120" i="5"/>
  <c r="T217" i="5"/>
  <c r="T145" i="5"/>
  <c r="T244" i="5"/>
  <c r="T100" i="5"/>
  <c r="T94" i="5"/>
  <c r="T259" i="5"/>
  <c r="T268" i="5"/>
  <c r="T106" i="5"/>
  <c r="T129" i="5"/>
  <c r="T213" i="5"/>
  <c r="T140" i="5"/>
  <c r="T121" i="5"/>
  <c r="T83" i="5"/>
  <c r="T176" i="5"/>
  <c r="T97" i="5"/>
  <c r="T11" i="5"/>
  <c r="T10" i="5"/>
  <c r="T82" i="5"/>
  <c r="T80" i="5"/>
  <c r="T192" i="5"/>
  <c r="T205" i="5"/>
  <c r="T219" i="5"/>
  <c r="T270" i="5"/>
  <c r="T228" i="5"/>
  <c r="T111" i="5"/>
  <c r="T199" i="5"/>
  <c r="T230" i="5"/>
  <c r="T135" i="5"/>
  <c r="T126" i="5"/>
  <c r="T274" i="5"/>
  <c r="T214" i="5"/>
  <c r="T246" i="5"/>
  <c r="T9" i="5"/>
  <c r="T27" i="5"/>
  <c r="T23" i="5"/>
  <c r="T49" i="5"/>
  <c r="T197" i="5"/>
  <c r="T13" i="5"/>
  <c r="T170" i="5"/>
  <c r="T235" i="5"/>
  <c r="T174" i="5"/>
  <c r="T143" i="5"/>
  <c r="T102" i="5"/>
  <c r="T177" i="5"/>
  <c r="T55" i="5"/>
  <c r="T212" i="5"/>
  <c r="T92" i="5"/>
  <c r="T150" i="5"/>
  <c r="T241" i="5"/>
  <c r="T26" i="5"/>
  <c r="T155" i="5"/>
  <c r="T226" i="5"/>
  <c r="T40" i="5"/>
  <c r="T225" i="5"/>
  <c r="T134" i="5"/>
  <c r="T237" i="5"/>
  <c r="T74" i="5"/>
  <c r="T138" i="5"/>
  <c r="T133" i="5"/>
  <c r="T125" i="5"/>
  <c r="T98" i="5"/>
  <c r="T253" i="5"/>
  <c r="T77" i="5"/>
  <c r="T175" i="5"/>
  <c r="T12" i="5"/>
  <c r="T189" i="5"/>
  <c r="T173" i="5"/>
  <c r="T95" i="5"/>
  <c r="T232" i="5"/>
  <c r="T248" i="5"/>
  <c r="T116" i="5"/>
  <c r="T151" i="5"/>
  <c r="T79" i="5"/>
  <c r="T275" i="5"/>
  <c r="T163" i="5"/>
  <c r="T229" i="5"/>
  <c r="T148" i="5"/>
  <c r="T206" i="5"/>
  <c r="T147" i="5"/>
  <c r="T261" i="5"/>
  <c r="T186" i="5"/>
  <c r="T65" i="5"/>
  <c r="T109" i="5"/>
  <c r="T137" i="5"/>
  <c r="T250" i="5"/>
  <c r="T161" i="5"/>
  <c r="T152" i="5"/>
  <c r="T207" i="5"/>
  <c r="T124" i="5"/>
  <c r="T14" i="5"/>
  <c r="T198" i="5"/>
  <c r="T75" i="5"/>
  <c r="T131" i="5"/>
  <c r="T178" i="5"/>
  <c r="T276" i="5"/>
  <c r="T167" i="5"/>
  <c r="T201" i="5"/>
  <c r="T267" i="5"/>
  <c r="T107" i="5"/>
  <c r="T115" i="5"/>
  <c r="T108" i="5"/>
  <c r="T113" i="5"/>
  <c r="T16" i="5"/>
  <c r="T194" i="5"/>
  <c r="T245" i="5"/>
  <c r="T60" i="5"/>
  <c r="T256" i="5"/>
  <c r="T110" i="5"/>
  <c r="T62" i="5"/>
  <c r="T38" i="5"/>
  <c r="T85" i="5"/>
  <c r="T171" i="5"/>
  <c r="T257" i="5"/>
  <c r="T61" i="5"/>
  <c r="T158" i="5"/>
  <c r="T51" i="5"/>
  <c r="T234" i="5"/>
  <c r="T101" i="5"/>
  <c r="T127" i="5"/>
  <c r="T73" i="5"/>
  <c r="T141" i="5"/>
  <c r="T239" i="5"/>
  <c r="T36" i="5"/>
  <c r="T271" i="5"/>
  <c r="T215" i="5"/>
  <c r="T76" i="5"/>
  <c r="T52" i="5"/>
  <c r="T236" i="5"/>
  <c r="T69" i="5"/>
  <c r="T273" i="5"/>
  <c r="T114" i="5"/>
  <c r="T223" i="5"/>
  <c r="T53" i="5"/>
  <c r="T252" i="5"/>
  <c r="T70" i="5"/>
  <c r="T179" i="5"/>
  <c r="T88" i="5"/>
  <c r="T181" i="5"/>
  <c r="T210" i="5"/>
  <c r="T180" i="5"/>
  <c r="T204" i="5"/>
  <c r="T18" i="5"/>
  <c r="T172" i="5"/>
  <c r="T46" i="5"/>
  <c r="T43" i="5"/>
  <c r="T191" i="5"/>
  <c r="T50" i="5"/>
  <c r="T66" i="5"/>
  <c r="T281" i="5"/>
  <c r="T196" i="5"/>
  <c r="T272" i="5"/>
  <c r="T67" i="5"/>
  <c r="T157" i="5"/>
  <c r="T58" i="5"/>
  <c r="T104" i="5"/>
  <c r="T224" i="5"/>
  <c r="T165" i="5"/>
  <c r="T260" i="5"/>
  <c r="T29" i="5"/>
  <c r="T93" i="5"/>
  <c r="T130" i="5"/>
  <c r="T227" i="5"/>
  <c r="T99" i="5"/>
  <c r="T255" i="5"/>
  <c r="T63" i="5"/>
  <c r="T146" i="5"/>
  <c r="T184" i="5"/>
  <c r="T48" i="5"/>
  <c r="T269" i="5"/>
  <c r="T54" i="5"/>
  <c r="T119" i="5"/>
  <c r="T195" i="5"/>
  <c r="T211" i="5"/>
  <c r="T164" i="5"/>
  <c r="T22" i="5"/>
  <c r="T90" i="5"/>
  <c r="T21" i="5"/>
  <c r="T243" i="5"/>
  <c r="T221" i="5"/>
  <c r="T89" i="5"/>
  <c r="T34" i="5"/>
  <c r="T17" i="5"/>
  <c r="T156" i="5"/>
  <c r="T47" i="5"/>
  <c r="T57" i="5"/>
  <c r="T24" i="5"/>
  <c r="T19" i="5"/>
  <c r="T185" i="5"/>
  <c r="T87" i="5"/>
  <c r="T41" i="5"/>
  <c r="T162" i="5"/>
  <c r="T103" i="5"/>
  <c r="T25" i="5"/>
  <c r="T33" i="5"/>
  <c r="T128" i="5"/>
  <c r="T149" i="5"/>
  <c r="T153" i="5"/>
  <c r="T78" i="5"/>
  <c r="T132" i="5"/>
  <c r="T218" i="5"/>
  <c r="T139" i="5"/>
  <c r="T56" i="5"/>
  <c r="T209" i="5"/>
  <c r="T251" i="5"/>
  <c r="T81" i="5"/>
  <c r="T233" i="5"/>
  <c r="T117" i="5"/>
  <c r="T28" i="5"/>
  <c r="T142" i="5"/>
  <c r="T187" i="5"/>
  <c r="T238" i="5"/>
  <c r="T68" i="5"/>
  <c r="T220" i="5"/>
  <c r="T71" i="5"/>
  <c r="T202" i="5"/>
  <c r="T222" i="5"/>
  <c r="T190" i="5"/>
  <c r="T182" i="5"/>
  <c r="T144" i="5"/>
  <c r="T277" i="5"/>
  <c r="T64" i="5"/>
  <c r="T231" i="5"/>
  <c r="T203" i="5"/>
  <c r="T249" i="5"/>
  <c r="T242" i="5"/>
  <c r="T45" i="5"/>
  <c r="T254" i="5"/>
  <c r="T247" i="5"/>
  <c r="T159" i="5"/>
  <c r="T44" i="5"/>
  <c r="T35" i="5"/>
  <c r="T263" i="5"/>
  <c r="T166" i="5"/>
  <c r="T122" i="5"/>
  <c r="T42" i="5"/>
  <c r="T118" i="5"/>
  <c r="T7" i="5"/>
  <c r="T59" i="5"/>
  <c r="T20" i="5"/>
  <c r="T183" i="5"/>
  <c r="T123" i="5"/>
  <c r="T265" i="5"/>
  <c r="T169" i="5"/>
  <c r="T279" i="5"/>
  <c r="T193" i="5"/>
  <c r="T262" i="5"/>
  <c r="T105" i="5"/>
  <c r="T2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<sst xmlns="http://schemas.openxmlformats.org/spreadsheetml/2006/main" count="22617" uniqueCount="15824">
  <si>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</si>
  <si>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</si>
  <si>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</si>
  <si>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</si>
  <si>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</si>
  <si>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</si>
  <si>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</si>
  <si>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</si>
  <si>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</si>
  <si>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</si>
  <si>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</si>
  <si>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</si>
  <si>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</si>
  <si>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</si>
  <si>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</si>
  <si>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</si>
  <si>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</si>
  <si>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</si>
  <si>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</si>
  <si>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</si>
  <si>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</si>
  <si>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</si>
  <si>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</si>
  <si>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</si>
  <si>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</si>
  <si>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</si>
  <si>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</si>
  <si>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</si>
  <si>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</si>
  <si>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</si>
  <si>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</si>
  <si>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</si>
  <si>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</si>
  <si>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</si>
  <si>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</si>
  <si>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</si>
  <si>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</si>
  <si>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</si>
  <si>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</si>
  <si>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</si>
  <si>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</si>
  <si>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</si>
  <si>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</si>
  <si>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</si>
  <si>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</si>
  <si>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</si>
  <si>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</si>
  <si>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</si>
  <si>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</si>
  <si>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</si>
  <si>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</si>
  <si>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</si>
  <si>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</si>
  <si>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</si>
  <si>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</si>
  <si>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</si>
  <si>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</si>
  <si>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</si>
  <si>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</si>
  <si>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</si>
  <si>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</si>
  <si>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</si>
  <si>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</si>
  <si>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</si>
  <si>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</si>
  <si>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</si>
  <si>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</si>
  <si>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</si>
  <si>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</si>
  <si>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</si>
  <si>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</si>
  <si>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</si>
  <si>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</si>
  <si>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</si>
  <si>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</si>
  <si>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</si>
  <si>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</si>
  <si>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</si>
  <si>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</si>
  <si>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</si>
  <si>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</si>
  <si>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</si>
  <si>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</si>
  <si>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</si>
  <si>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</si>
  <si>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</si>
  <si>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</si>
  <si>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</si>
  <si>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</si>
  <si>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</si>
  <si>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</si>
  <si>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</si>
  <si>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</si>
  <si>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</si>
  <si>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</si>
  <si>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</si>
  <si>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</si>
  <si>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</si>
  <si>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</si>
  <si>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</si>
  <si>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</si>
  <si>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</si>
  <si>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</si>
  <si>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</si>
  <si>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</si>
  <si>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</si>
  <si>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</si>
  <si>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</si>
  <si>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</si>
  <si>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</si>
  <si>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</si>
  <si>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</si>
  <si>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</si>
  <si>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</si>
  <si>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</si>
  <si>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</si>
  <si>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</si>
  <si>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</si>
  <si>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</si>
  <si>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</si>
  <si>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</si>
  <si>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</si>
  <si>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</si>
  <si>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</si>
  <si>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</si>
  <si>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</si>
  <si>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</si>
  <si>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</si>
  <si>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</si>
  <si>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</si>
  <si>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</si>
  <si>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</si>
  <si>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</si>
  <si>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</si>
  <si>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</si>
  <si>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</si>
  <si>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</si>
  <si>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</si>
  <si>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</si>
  <si>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</si>
  <si>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</si>
  <si>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</si>
  <si>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</si>
  <si>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</si>
  <si>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</si>
  <si>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</si>
  <si>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</si>
  <si>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</si>
  <si>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</si>
  <si>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</si>
  <si>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</si>
  <si>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</si>
  <si>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</si>
  <si>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</si>
  <si>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</si>
  <si>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</si>
  <si>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</si>
  <si>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</si>
  <si>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</si>
  <si>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</si>
  <si>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</si>
  <si>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</si>
  <si>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</si>
  <si>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</si>
  <si>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</si>
  <si>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</si>
  <si>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</si>
  <si>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</si>
  <si>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</si>
  <si>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</si>
  <si>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</si>
  <si>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</si>
  <si>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</si>
  <si>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</si>
  <si>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</si>
  <si>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</si>
  <si>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</si>
  <si>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</si>
  <si>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</si>
  <si>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</si>
  <si>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</si>
  <si>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</si>
  <si>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</si>
  <si>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</si>
  <si>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</si>
  <si>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</si>
  <si>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</si>
  <si>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</si>
  <si>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</si>
  <si>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</si>
  <si>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</si>
  <si>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</si>
  <si>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</si>
  <si>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</si>
  <si>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</si>
  <si>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</si>
  <si>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</si>
  <si>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</si>
  <si>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</si>
  <si>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</si>
  <si>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</si>
  <si>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</si>
  <si>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</si>
  <si>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</si>
  <si>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</si>
  <si>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</si>
  <si>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</si>
  <si>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</si>
  <si>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</si>
  <si>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</si>
  <si>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</si>
  <si>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</si>
  <si>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</si>
  <si>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</si>
  <si>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</si>
  <si>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</si>
  <si>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</si>
  <si>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</si>
  <si>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</si>
  <si>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</si>
  <si>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</si>
  <si>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</si>
  <si>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</si>
  <si>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</si>
  <si>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</si>
  <si>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</si>
  <si>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</si>
  <si>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</si>
  <si>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</si>
  <si>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</si>
  <si>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</si>
  <si>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</si>
  <si>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</si>
  <si>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</si>
  <si>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</si>
  <si>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</si>
  <si>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</si>
  <si>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</si>
  <si>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</si>
  <si>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</si>
  <si>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</si>
  <si>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</si>
  <si>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</si>
  <si>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</si>
  <si>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</si>
  <si>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</si>
  <si>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</si>
  <si>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</si>
  <si>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</si>
  <si>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</si>
  <si>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</si>
  <si>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</si>
  <si>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</si>
  <si>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</si>
  <si>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</si>
  <si>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</si>
  <si>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</si>
  <si>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</si>
  <si>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</si>
  <si>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</si>
  <si>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</si>
  <si>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</si>
  <si>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</si>
  <si>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</si>
  <si>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</si>
  <si>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</si>
  <si>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</si>
  <si>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</si>
  <si>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</si>
  <si>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</si>
  <si>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</si>
  <si>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</si>
  <si>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</si>
  <si>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</si>
  <si>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</si>
  <si>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</si>
  <si>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</si>
  <si>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</si>
  <si>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</si>
  <si>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</si>
  <si>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</si>
  <si>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</si>
  <si>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</si>
  <si>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</si>
  <si>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</si>
  <si>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</si>
  <si>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</si>
  <si>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</si>
  <si>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</si>
  <si>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</si>
  <si>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</si>
  <si>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</si>
  <si>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</si>
  <si>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</si>
  <si>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</si>
  <si>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</si>
  <si>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</si>
  <si>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</si>
  <si>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</si>
  <si>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</si>
  <si>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</si>
  <si>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</si>
  <si>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</si>
  <si>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</si>
  <si>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</si>
  <si>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</si>
  <si>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</si>
  <si>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</si>
  <si>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</si>
  <si>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</si>
  <si>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</si>
  <si>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</si>
  <si>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</si>
  <si>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</si>
  <si>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</si>
  <si>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</si>
  <si>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</si>
  <si>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</si>
  <si>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</si>
  <si>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</si>
  <si>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</si>
  <si>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</si>
  <si>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</si>
  <si>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</si>
  <si>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</si>
  <si>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</si>
  <si>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</si>
  <si>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</si>
  <si>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</si>
  <si>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</si>
  <si>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</si>
  <si>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</si>
  <si>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</si>
  <si>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</si>
  <si>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</si>
  <si>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</si>
  <si>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</si>
  <si>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</si>
  <si>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</si>
  <si>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</si>
  <si>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</si>
  <si>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</si>
  <si>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</si>
  <si>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</si>
  <si>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</si>
  <si>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</si>
  <si>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</si>
  <si>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</si>
  <si>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</si>
  <si>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</si>
  <si>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</si>
  <si>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</si>
  <si>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</si>
  <si>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</si>
  <si>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</si>
  <si>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</si>
  <si>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</si>
  <si>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</si>
  <si>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</si>
  <si>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</si>
  <si>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</si>
  <si>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</si>
  <si>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</si>
  <si>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</si>
  <si>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</si>
  <si>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</si>
  <si>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</si>
  <si>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</si>
  <si>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</si>
  <si>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</si>
  <si>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</si>
  <si>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</si>
  <si>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</si>
  <si>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</si>
  <si>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</si>
  <si>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</si>
  <si>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</si>
  <si>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</si>
  <si>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</si>
  <si>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</si>
  <si>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</si>
  <si>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</si>
  <si>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</si>
  <si>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</si>
  <si>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</si>
  <si>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</si>
  <si>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</si>
  <si>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</si>
  <si>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</si>
  <si>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</si>
  <si>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</si>
  <si>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</si>
  <si>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</si>
  <si>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</si>
  <si>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</si>
  <si>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</si>
  <si>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</si>
  <si>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</si>
  <si>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</si>
  <si>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</si>
  <si>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</si>
  <si>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</si>
  <si>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</si>
  <si>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</si>
  <si>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</si>
  <si>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</si>
  <si>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</si>
  <si>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</si>
  <si>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</si>
  <si>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</si>
  <si>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</si>
  <si>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</si>
  <si>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</si>
  <si>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</si>
  <si>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</si>
  <si>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</si>
  <si>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</si>
  <si>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</si>
  <si>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</si>
  <si>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</si>
  <si>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</si>
  <si>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</si>
  <si>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</si>
  <si>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</si>
  <si>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</si>
  <si>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</si>
  <si>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</si>
  <si>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</si>
  <si>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</si>
  <si>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</si>
  <si>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</si>
  <si>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</si>
  <si>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</si>
  <si>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</si>
  <si>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</si>
  <si>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</si>
  <si>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</si>
  <si>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</si>
  <si>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</si>
  <si>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</si>
  <si>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</si>
  <si>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</si>
  <si>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</si>
  <si>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</si>
  <si>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</si>
  <si>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</si>
  <si>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</si>
  <si>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</si>
  <si>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</si>
  <si>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</si>
  <si>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</si>
  <si>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</si>
  <si>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</si>
  <si>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</si>
  <si>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</si>
  <si>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</si>
  <si>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</si>
  <si>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</si>
  <si>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</si>
  <si>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</si>
  <si>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</si>
  <si>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</si>
  <si>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</si>
  <si>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</si>
  <si>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</si>
  <si>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</si>
  <si>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</si>
  <si>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</si>
  <si>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</si>
  <si>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</si>
  <si>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</si>
  <si>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</si>
  <si>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</si>
  <si>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</si>
  <si>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</si>
  <si>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</si>
  <si>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</si>
  <si>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</si>
  <si>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</si>
  <si>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</si>
  <si>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</si>
  <si>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</si>
  <si>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</si>
  <si>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</si>
  <si>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</si>
  <si>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</si>
  <si>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</si>
  <si>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</si>
  <si>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</si>
  <si>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</si>
  <si>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</si>
  <si>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</si>
  <si>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</si>
  <si>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</si>
  <si>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</si>
  <si>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</si>
  <si>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</si>
  <si>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</si>
  <si>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</si>
  <si>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</si>
  <si>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</si>
  <si>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</si>
  <si>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</si>
  <si>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</si>
  <si>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</si>
  <si>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</si>
  <si>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</si>
  <si>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</si>
  <si>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</si>
  <si>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</si>
  <si>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</si>
  <si>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</si>
  <si>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</si>
  <si>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</si>
  <si>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</si>
  <si>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</si>
  <si>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</si>
  <si>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</si>
  <si>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</si>
  <si>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</si>
  <si>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</si>
  <si>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</si>
  <si>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</si>
  <si>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</si>
  <si>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</si>
  <si>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</si>
  <si>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</si>
  <si>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</si>
  <si>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</si>
  <si>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</si>
  <si>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</si>
  <si>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</si>
  <si>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</si>
  <si>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</si>
  <si>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</si>
  <si>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</si>
  <si>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</si>
  <si>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</si>
  <si>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</si>
  <si>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</si>
  <si>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</si>
  <si>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</si>
  <si>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</si>
  <si>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</si>
  <si>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</si>
  <si>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</si>
  <si>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</si>
  <si>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</si>
  <si>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</si>
  <si>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</si>
  <si>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</si>
  <si>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</si>
  <si>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</si>
  <si>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</si>
  <si>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</si>
  <si>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</si>
  <si>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</si>
  <si>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</si>
  <si>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</si>
  <si>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</si>
  <si>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</si>
  <si>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</si>
  <si>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</si>
  <si>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</si>
  <si>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</si>
  <si>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</si>
  <si>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</si>
  <si>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</si>
  <si>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</si>
  <si>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</si>
  <si>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</si>
  <si>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</si>
  <si>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</si>
  <si>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</si>
  <si>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</si>
  <si>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</si>
  <si>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</si>
  <si>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</si>
  <si>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</si>
  <si>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</si>
  <si>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</si>
  <si>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</si>
  <si>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</si>
  <si>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</si>
  <si>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</si>
  <si>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</si>
  <si>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</si>
  <si>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</si>
  <si>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</si>
  <si>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</si>
  <si>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</si>
  <si>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</si>
  <si>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</si>
  <si>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</si>
  <si>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</si>
  <si>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</si>
  <si>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</si>
  <si>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</si>
  <si>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</si>
  <si>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</si>
  <si>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</si>
  <si>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</si>
  <si>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</si>
  <si>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</si>
  <si>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</si>
  <si>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</si>
  <si>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</si>
  <si>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</si>
  <si>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</si>
  <si>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</si>
  <si>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</si>
  <si>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</si>
  <si>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</si>
  <si>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</si>
  <si>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</si>
  <si>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</si>
  <si>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</si>
  <si>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</si>
  <si>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</si>
  <si>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</si>
  <si>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</si>
  <si>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</si>
  <si>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</si>
  <si>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</si>
  <si>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</si>
  <si>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</si>
  <si>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</si>
  <si>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</si>
  <si>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</si>
  <si>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</si>
  <si>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</si>
  <si>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</si>
  <si>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</si>
  <si>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</si>
  <si>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</si>
  <si>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</si>
  <si>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</si>
  <si>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</si>
  <si>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</si>
  <si>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</si>
  <si>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</si>
  <si>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</si>
  <si>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</si>
  <si>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</si>
  <si>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</si>
  <si>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</si>
  <si>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</si>
  <si>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</si>
  <si>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</si>
  <si>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</si>
  <si>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</si>
  <si>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</si>
  <si>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</si>
  <si>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</si>
  <si>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</si>
  <si>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</si>
  <si>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</si>
  <si>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</si>
  <si>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</si>
  <si>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</si>
  <si>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</si>
  <si>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</si>
  <si>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</si>
  <si>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</si>
  <si>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</si>
  <si>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</si>
  <si>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</si>
  <si>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</si>
  <si>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</si>
  <si>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</si>
  <si>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</si>
  <si>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</si>
  <si>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</si>
  <si>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</si>
  <si>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</si>
  <si>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</si>
  <si>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</si>
  <si>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</si>
  <si>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</si>
  <si>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</si>
  <si>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</si>
  <si>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</si>
  <si>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</si>
  <si>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</si>
  <si>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</si>
  <si>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</si>
  <si>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</si>
  <si>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</si>
  <si>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</si>
  <si>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</si>
  <si>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</si>
  <si>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</si>
  <si>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</si>
  <si>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</si>
  <si>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</si>
  <si>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</si>
  <si>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</si>
  <si>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</si>
  <si>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</si>
  <si>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</si>
  <si>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</si>
  <si>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</si>
  <si>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</si>
  <si>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</si>
  <si>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</si>
  <si>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</si>
  <si>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</si>
  <si>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</si>
  <si>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</si>
  <si>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</si>
  <si>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</si>
  <si>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</si>
  <si>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</si>
  <si>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</si>
  <si>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</si>
  <si>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</si>
  <si>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</si>
  <si>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</si>
  <si>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</si>
  <si>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</si>
  <si>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</si>
  <si>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</si>
  <si>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</si>
  <si>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</si>
  <si>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</si>
  <si>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</si>
  <si>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</si>
  <si>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</si>
  <si>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</si>
  <si>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</si>
  <si>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</si>
  <si>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</si>
  <si>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</si>
  <si>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</si>
  <si>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</si>
  <si>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</si>
  <si>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</si>
  <si>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</si>
  <si>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</si>
  <si>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</si>
  <si>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</si>
  <si>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</si>
  <si>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</si>
  <si>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</si>
  <si>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</si>
  <si>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</si>
  <si>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</si>
  <si>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</si>
  <si>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</si>
  <si>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</si>
  <si>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</si>
  <si>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</si>
  <si>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</si>
  <si>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</si>
  <si>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</si>
  <si>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</si>
  <si>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</si>
  <si>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</si>
  <si>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</si>
  <si>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</si>
  <si>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</si>
  <si>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</si>
  <si>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</si>
  <si>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</si>
  <si>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</si>
  <si>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</si>
  <si>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</si>
  <si>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</si>
  <si>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</si>
  <si>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</si>
  <si>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</si>
  <si>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</si>
  <si>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</si>
  <si>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</si>
  <si>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</si>
  <si>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</si>
  <si>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</si>
  <si>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</si>
  <si>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</si>
  <si>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</si>
  <si>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</si>
  <si>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</si>
  <si>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</si>
  <si>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</si>
  <si>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</si>
  <si>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</si>
  <si>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</si>
  <si>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</si>
  <si>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</si>
  <si>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</si>
  <si>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</si>
  <si>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</si>
  <si>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</si>
  <si>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</si>
  <si>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</si>
  <si>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</si>
  <si>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</si>
  <si>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</si>
  <si>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</si>
  <si>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</si>
  <si>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</si>
  <si>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</si>
  <si>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</si>
  <si>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</si>
  <si>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</si>
  <si>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</si>
  <si>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</si>
  <si>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</si>
  <si>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</si>
  <si>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</si>
  <si>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</si>
  <si>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</si>
  <si>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</si>
  <si>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</si>
  <si>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</si>
  <si>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</si>
  <si>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</si>
  <si>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</si>
  <si>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</si>
  <si>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</si>
  <si>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</si>
  <si>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</si>
  <si>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</si>
  <si>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</si>
  <si>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</si>
  <si>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</si>
  <si>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</si>
  <si>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</si>
  <si>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</si>
  <si>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</si>
  <si>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</si>
  <si>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</si>
  <si>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</si>
  <si>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</si>
  <si>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</si>
  <si>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</si>
  <si>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</si>
  <si>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</si>
  <si>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</si>
  <si>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</si>
  <si>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</si>
  <si>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</si>
  <si>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</si>
  <si>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</si>
  <si>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</si>
  <si>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</si>
  <si>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</si>
  <si>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</si>
  <si>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</si>
  <si>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</si>
  <si>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</si>
  <si>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</si>
  <si>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</si>
  <si>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</si>
  <si>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</si>
  <si>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</si>
  <si>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</si>
  <si>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</si>
  <si>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</si>
  <si>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</si>
  <si>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</si>
  <si>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</si>
  <si>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</si>
  <si>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</si>
  <si>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</si>
  <si>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</si>
  <si>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</si>
  <si>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</si>
  <si>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</si>
  <si>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</si>
  <si>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</si>
  <si>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</si>
  <si>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</si>
  <si>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</si>
  <si>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</si>
  <si>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</si>
  <si>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</si>
  <si>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</si>
  <si>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</si>
  <si>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</si>
  <si>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</si>
  <si>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</si>
  <si>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</si>
  <si>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</si>
  <si>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</si>
  <si>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</si>
  <si>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</si>
  <si>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</si>
  <si>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</si>
  <si>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</si>
  <si>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</si>
  <si>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</si>
  <si>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</si>
  <si>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</si>
  <si>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</si>
  <si>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</si>
  <si>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</si>
  <si>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</si>
  <si>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</si>
  <si>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</si>
  <si>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</si>
  <si>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</si>
  <si>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</si>
  <si>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</si>
  <si>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</si>
  <si>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</si>
  <si>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</si>
  <si>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</si>
  <si>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</si>
  <si>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</si>
  <si>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</si>
  <si>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</si>
  <si>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</si>
  <si>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</si>
  <si>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</si>
  <si>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</si>
  <si>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</si>
  <si>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</si>
  <si>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</si>
  <si>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</si>
  <si>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</si>
  <si>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</si>
  <si>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</si>
  <si>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</si>
  <si>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</si>
  <si>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</si>
  <si>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</si>
  <si>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</si>
  <si>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</si>
  <si>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</si>
  <si>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</si>
  <si>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</si>
  <si>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</si>
  <si>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</si>
  <si>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</si>
  <si>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</si>
  <si>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</si>
  <si>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</si>
  <si>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</si>
  <si>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</si>
  <si>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</si>
  <si>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</si>
  <si>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</si>
  <si>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</si>
  <si>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</si>
  <si>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</si>
  <si>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</si>
  <si>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</si>
  <si>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</si>
  <si>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</si>
  <si>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</si>
  <si>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</si>
  <si>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</si>
  <si>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</si>
  <si>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</si>
  <si>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</si>
  <si>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</si>
  <si>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</si>
  <si>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</si>
  <si>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</si>
  <si>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</si>
  <si>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</si>
  <si>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</si>
  <si>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</si>
  <si>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</si>
  <si>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</si>
  <si>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</si>
  <si>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</si>
  <si>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</si>
  <si>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</si>
  <si>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</si>
  <si>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</si>
  <si>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</si>
  <si>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</si>
  <si>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</si>
  <si>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</si>
  <si>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</si>
  <si>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</si>
  <si>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</si>
  <si>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</si>
  <si>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</si>
  <si>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</si>
  <si>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</si>
  <si>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</si>
  <si>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</si>
  <si>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</si>
  <si>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</si>
  <si>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</si>
  <si>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</si>
  <si>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</si>
  <si>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</si>
  <si>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</si>
  <si>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</si>
  <si>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</si>
  <si>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</si>
  <si>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</si>
  <si>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</si>
  <si>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</si>
  <si>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</si>
  <si>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</si>
  <si>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</si>
  <si>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</si>
  <si>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</si>
  <si>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</si>
  <si>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</si>
  <si>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</si>
  <si>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</si>
  <si>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</si>
  <si>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</si>
  <si>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</si>
  <si>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</si>
  <si>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</si>
  <si>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</si>
  <si>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</si>
  <si>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</si>
  <si>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</si>
  <si>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</si>
  <si>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</si>
  <si>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</si>
  <si>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</si>
  <si>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</si>
  <si>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</si>
  <si>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</si>
  <si>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</si>
  <si>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</si>
  <si>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</si>
  <si>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</si>
  <si>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</si>
  <si>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</si>
  <si>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</si>
  <si>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</si>
  <si>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</si>
  <si>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</si>
  <si>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</si>
  <si>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</si>
  <si>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</si>
  <si>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</si>
  <si>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</si>
  <si>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</si>
  <si>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</si>
  <si>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</si>
  <si>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</si>
  <si>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</si>
  <si>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</si>
  <si>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</si>
  <si>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</si>
  <si>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</si>
  <si>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</si>
  <si>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</si>
  <si>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</si>
  <si>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</si>
  <si>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</si>
  <si>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</si>
  <si>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</si>
  <si>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</si>
  <si>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</si>
  <si>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</si>
  <si>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</si>
  <si>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</si>
  <si>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</si>
  <si>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</si>
  <si>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</si>
  <si>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</si>
  <si>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</si>
  <si>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</si>
  <si>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</si>
  <si>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</si>
  <si>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</si>
  <si>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</si>
  <si>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</si>
  <si>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</si>
  <si>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</si>
  <si>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</si>
  <si>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</si>
  <si>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</si>
  <si>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</si>
  <si>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</si>
  <si>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</si>
  <si>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</si>
  <si>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</si>
  <si>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</si>
  <si>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</si>
  <si>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</si>
  <si>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</si>
  <si>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</si>
  <si>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</si>
  <si>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</si>
  <si>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</si>
  <si>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</si>
  <si>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</si>
  <si>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</si>
  <si>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</si>
  <si>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</si>
  <si>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</si>
  <si>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</si>
  <si>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</si>
  <si>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</si>
  <si>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</si>
  <si>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</si>
  <si>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</si>
  <si>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</si>
  <si>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</si>
  <si>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</si>
  <si>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</si>
  <si>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</si>
  <si>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</si>
  <si>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</si>
  <si>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</si>
  <si>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</si>
  <si>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</si>
  <si>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</si>
  <si>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</si>
  <si>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</si>
  <si>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</si>
  <si>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</si>
  <si>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</si>
  <si>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</si>
  <si>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</si>
  <si>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</si>
  <si>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</si>
  <si>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</si>
  <si>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</si>
  <si>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</si>
  <si>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</si>
  <si>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</si>
  <si>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</si>
  <si>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</si>
  <si>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</si>
  <si>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</si>
  <si>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</si>
  <si>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</si>
  <si>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</si>
  <si>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</si>
  <si>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</si>
  <si>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</si>
  <si>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</si>
  <si>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</si>
  <si>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</si>
  <si>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</si>
  <si>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</si>
  <si>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</si>
  <si>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</si>
  <si>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</si>
  <si>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</si>
  <si>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</si>
  <si>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</si>
  <si>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</si>
  <si>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</si>
  <si>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</si>
  <si>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</si>
  <si>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</si>
  <si>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</si>
  <si>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</si>
  <si>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</si>
  <si>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</si>
  <si>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</si>
  <si>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</si>
  <si>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</si>
  <si>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</si>
  <si>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</si>
  <si>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</si>
  <si>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</si>
  <si>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</si>
  <si>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</si>
  <si>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</si>
  <si>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</si>
  <si>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</si>
  <si>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</si>
  <si>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</si>
  <si>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</si>
  <si>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</si>
  <si>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</si>
  <si>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</si>
  <si>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</si>
  <si>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</si>
  <si>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</si>
  <si>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</si>
  <si>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</si>
  <si>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</si>
  <si>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</si>
  <si>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</si>
  <si>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</si>
  <si>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</si>
  <si>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</si>
  <si>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</si>
  <si>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</si>
  <si>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</si>
  <si>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</si>
  <si>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</si>
  <si>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</si>
  <si>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</si>
  <si>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</si>
  <si>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</si>
  <si>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</si>
  <si>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</si>
  <si>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</si>
  <si>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</si>
  <si>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</si>
  <si>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</si>
  <si>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</si>
  <si>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</si>
  <si>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</si>
  <si>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</si>
  <si>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</si>
  <si>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</si>
  <si>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</si>
  <si>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</si>
  <si>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</si>
  <si>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</si>
  <si>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</si>
  <si>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</si>
  <si>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</si>
  <si>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</si>
  <si>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</si>
  <si>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</si>
  <si>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</si>
  <si>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</si>
  <si>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</si>
  <si>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</si>
  <si>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</si>
  <si>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</si>
  <si>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</si>
  <si>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</si>
  <si>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</si>
  <si>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</si>
  <si>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</si>
  <si>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</si>
  <si>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</si>
  <si>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</si>
  <si>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</si>
  <si>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</si>
  <si>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</si>
  <si>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</si>
  <si>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</si>
  <si>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</si>
  <si>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</si>
  <si>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</si>
  <si>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</si>
  <si>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</si>
  <si>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</si>
  <si>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</si>
  <si>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</si>
  <si>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</si>
  <si>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</si>
  <si>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</si>
  <si>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</si>
  <si>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</si>
  <si>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</si>
  <si>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</si>
  <si>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</si>
  <si>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</si>
  <si>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</si>
  <si>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</si>
  <si>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</si>
  <si>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</si>
  <si>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</si>
  <si>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</si>
  <si>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</si>
  <si>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</si>
  <si>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</si>
  <si>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</si>
  <si>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</si>
  <si>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</si>
  <si>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</si>
  <si>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</si>
  <si>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</si>
  <si>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</si>
  <si>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</si>
  <si>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</si>
  <si>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</si>
  <si>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</si>
  <si>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</si>
  <si>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</si>
  <si>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</si>
  <si>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</si>
  <si>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</si>
  <si>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</si>
  <si>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</si>
  <si>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</si>
  <si>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</si>
  <si>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</si>
  <si>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</si>
  <si>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</si>
  <si>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</si>
  <si>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</si>
  <si>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</si>
  <si>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</si>
  <si>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</si>
  <si>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</si>
  <si>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</si>
  <si>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</si>
  <si>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</si>
  <si>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</si>
  <si>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</si>
  <si>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</si>
  <si>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</si>
  <si>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</si>
  <si>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</si>
  <si>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</si>
  <si>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</si>
  <si>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</si>
  <si>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</si>
  <si>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</si>
  <si>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</si>
  <si>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</si>
  <si>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</si>
  <si>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</si>
  <si>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</si>
  <si>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</si>
  <si>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</si>
  <si>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</si>
  <si>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</si>
  <si>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</si>
  <si>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</si>
  <si>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</si>
  <si>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</si>
  <si>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</si>
  <si>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</si>
  <si>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</si>
  <si>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</si>
  <si>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</si>
  <si>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</si>
  <si>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</si>
  <si>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</si>
  <si>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</si>
  <si>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</si>
  <si>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</si>
  <si>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</si>
  <si>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</si>
  <si>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</si>
  <si>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</si>
  <si>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</si>
  <si>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</si>
  <si>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</si>
  <si>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</si>
  <si>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</si>
  <si>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</si>
  <si>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</si>
  <si>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</si>
  <si>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</si>
  <si>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</si>
  <si>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</si>
  <si>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</si>
  <si>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</si>
  <si>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</si>
  <si>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</si>
  <si>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</si>
  <si>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</si>
  <si>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</si>
  <si>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</si>
  <si>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</si>
  <si>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</si>
  <si>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</si>
  <si>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</si>
  <si>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</si>
  <si>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</si>
  <si>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</si>
  <si>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</si>
  <si>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</si>
  <si>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</si>
  <si>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</si>
  <si>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</si>
  <si>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</si>
  <si>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</si>
  <si>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</si>
  <si>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</si>
  <si>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</si>
  <si>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</si>
  <si>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</si>
  <si>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</si>
  <si>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</si>
  <si>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</si>
  <si>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</si>
  <si>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</si>
  <si>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</si>
  <si>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</si>
  <si>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</si>
  <si>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</si>
  <si>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</si>
  <si>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</si>
  <si>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</si>
  <si>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</si>
  <si>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</si>
  <si>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</si>
  <si>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</si>
  <si>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</si>
  <si>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</si>
  <si>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</si>
  <si>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</si>
  <si>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</si>
  <si>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</si>
  <si>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</si>
  <si>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</si>
  <si>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</si>
  <si>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</si>
  <si>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</si>
  <si>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</si>
  <si>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</si>
  <si>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</si>
  <si>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</si>
  <si>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</si>
  <si>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</si>
  <si>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</si>
  <si>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</si>
  <si>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</si>
  <si>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</si>
  <si>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</si>
  <si>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</si>
  <si>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</si>
  <si>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</si>
  <si>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</si>
  <si>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</si>
  <si>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</si>
  <si>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</si>
  <si>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</si>
  <si>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</si>
  <si>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</si>
  <si>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</si>
  <si>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</si>
  <si>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</si>
  <si>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</si>
  <si>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</si>
  <si>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</si>
  <si>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</si>
  <si>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</si>
  <si>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</si>
  <si>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</si>
  <si>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</si>
  <si>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</si>
  <si>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</si>
  <si>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</si>
  <si>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</si>
  <si>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</si>
  <si>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</si>
  <si>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</si>
  <si>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</si>
  <si>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</si>
  <si>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</si>
  <si>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</si>
  <si>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</si>
  <si>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</si>
  <si>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</si>
  <si>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</si>
  <si>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</si>
  <si>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</si>
  <si>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</si>
  <si>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</si>
  <si>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</si>
  <si>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</si>
  <si>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</si>
  <si>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</si>
  <si>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</si>
  <si>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</si>
  <si>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</si>
  <si>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</si>
  <si>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</si>
  <si>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</si>
  <si>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</si>
  <si>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</si>
  <si>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</si>
  <si>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</si>
  <si>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</si>
  <si>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</si>
  <si>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</si>
  <si>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</si>
  <si>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</si>
  <si>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</si>
  <si>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</si>
  <si>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</si>
  <si>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</si>
  <si>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</si>
  <si>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</si>
  <si>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</si>
  <si>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</si>
  <si>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</si>
  <si>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</si>
  <si>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</si>
  <si>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</si>
  <si>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</si>
  <si>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</si>
  <si>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</si>
  <si>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</si>
  <si>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</si>
  <si>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</si>
  <si>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</si>
  <si>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</si>
  <si>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</si>
  <si>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</si>
  <si>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</si>
  <si>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</si>
  <si>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</si>
  <si>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</si>
  <si>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</si>
  <si>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</si>
  <si>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</si>
  <si>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</si>
  <si>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</si>
  <si>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</si>
  <si>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</si>
  <si>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</si>
  <si>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</si>
  <si>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</si>
  <si>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</si>
  <si>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</si>
  <si>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</si>
  <si>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</si>
  <si>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</si>
  <si>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</si>
  <si>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</si>
  <si>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</si>
  <si>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</si>
  <si>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</si>
  <si>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</si>
  <si>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</si>
  <si>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</si>
  <si>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</si>
  <si>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</si>
  <si>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</si>
  <si>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</si>
  <si>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</si>
  <si>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</si>
  <si>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</si>
  <si>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</si>
  <si>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</si>
  <si>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</si>
  <si>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</si>
  <si>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</si>
  <si>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</si>
  <si>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</si>
  <si>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</si>
  <si>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</si>
  <si>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</si>
  <si>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</si>
  <si>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</si>
  <si>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</si>
  <si>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</si>
  <si>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</si>
  <si>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</si>
  <si>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</si>
  <si>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</si>
  <si>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</si>
  <si>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</si>
  <si>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</si>
  <si>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</si>
  <si>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</si>
  <si>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</si>
  <si>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</si>
  <si>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</si>
  <si>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</si>
  <si>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</si>
  <si>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</si>
  <si>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</si>
  <si>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</si>
  <si>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</si>
  <si>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</si>
  <si>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</si>
  <si>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</si>
  <si>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</si>
  <si>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</si>
  <si>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</si>
  <si>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</si>
  <si>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</si>
  <si>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</si>
  <si>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</si>
  <si>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</si>
  <si>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</si>
  <si>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</si>
  <si>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</si>
  <si>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</si>
  <si>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</si>
  <si>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</si>
  <si>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</si>
  <si>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</si>
  <si>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</si>
  <si>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</si>
  <si>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</si>
  <si>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</si>
  <si>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</si>
  <si>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</si>
  <si>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</si>
  <si>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</si>
  <si>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</si>
  <si>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</si>
  <si>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</si>
  <si>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</si>
  <si>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</si>
  <si>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</si>
  <si>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</si>
  <si>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</si>
  <si>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</si>
  <si>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</si>
  <si>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</si>
  <si>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</si>
  <si>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</si>
  <si>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</si>
  <si>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</si>
  <si>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</si>
  <si>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</si>
  <si>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</si>
  <si>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</si>
  <si>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</si>
  <si>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</si>
  <si>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</si>
  <si>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</si>
  <si>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</si>
  <si>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</si>
  <si>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</si>
  <si>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</si>
  <si>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</si>
  <si>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</si>
  <si>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</si>
  <si>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</si>
  <si>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</si>
  <si>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</si>
  <si>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</si>
  <si>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</si>
  <si>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</si>
  <si>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</si>
  <si>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</si>
  <si>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</si>
  <si>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</si>
  <si>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</si>
  <si>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</si>
  <si>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</si>
  <si>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</si>
  <si>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</si>
  <si>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</si>
  <si>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</si>
  <si>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</si>
  <si>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</si>
  <si>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</si>
  <si>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</si>
  <si>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</si>
  <si>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</si>
  <si>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</si>
  <si>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</si>
  <si>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</si>
  <si>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</si>
  <si>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</si>
  <si>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</si>
  <si>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</si>
  <si>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</si>
  <si>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</si>
  <si>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</si>
  <si>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</si>
  <si>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</si>
  <si>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</si>
  <si>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</si>
  <si>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</si>
  <si>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</si>
  <si>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</si>
  <si>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</si>
  <si>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</si>
  <si>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</si>
  <si>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</si>
  <si>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</si>
  <si>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</si>
  <si>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</si>
  <si>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</si>
  <si>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</si>
  <si>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</si>
  <si>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</si>
  <si>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</si>
  <si>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</si>
  <si>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</si>
  <si>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</si>
  <si>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</si>
  <si>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</si>
  <si>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</si>
  <si>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</si>
  <si>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</si>
  <si>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</si>
  <si>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</si>
  <si>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</si>
  <si>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</si>
  <si>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</si>
  <si>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</si>
  <si>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</si>
  <si>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</si>
  <si>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</si>
  <si>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</si>
  <si>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</si>
  <si>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</si>
  <si>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</si>
  <si>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</si>
  <si>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</si>
  <si>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</si>
  <si>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</si>
  <si>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</si>
  <si>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</si>
  <si>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</si>
  <si>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</si>
  <si>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</si>
  <si>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</si>
  <si>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</si>
  <si>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</si>
  <si>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</si>
  <si>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</si>
  <si>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</si>
  <si>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</si>
  <si>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</si>
  <si>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</si>
  <si>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</si>
  <si>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</si>
  <si>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</si>
  <si>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</si>
  <si>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</si>
  <si>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</si>
  <si>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</si>
  <si>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</si>
  <si>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</si>
  <si>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</si>
  <si>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</si>
  <si>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</si>
  <si>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</si>
  <si>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</si>
  <si>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</si>
  <si>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</si>
  <si>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</si>
  <si>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</si>
  <si>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</si>
  <si>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</si>
  <si>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</si>
  <si>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</si>
  <si>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</si>
  <si>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</si>
  <si>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</si>
  <si>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</si>
  <si>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</si>
  <si>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</si>
  <si>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</si>
  <si>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</si>
  <si>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</si>
  <si>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</si>
  <si>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</si>
  <si>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</si>
  <si>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</si>
  <si>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</si>
  <si>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</si>
  <si>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</si>
  <si>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</si>
  <si>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</si>
  <si>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</si>
  <si>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</si>
  <si>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</si>
  <si>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</si>
  <si>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</si>
  <si>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</si>
  <si>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</si>
  <si>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</si>
  <si>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</si>
  <si>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</si>
  <si>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</si>
  <si>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</si>
  <si>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</si>
  <si>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</si>
  <si>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</si>
  <si>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</si>
  <si>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</si>
  <si>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</si>
  <si>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</si>
  <si>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</si>
  <si>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</si>
  <si>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</si>
  <si>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</si>
  <si>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</si>
  <si>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</si>
  <si>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</si>
  <si>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</si>
  <si>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</si>
  <si>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</si>
  <si>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</si>
  <si>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</si>
  <si>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</si>
  <si>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</si>
  <si>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</si>
  <si>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</si>
  <si>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</si>
  <si>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</si>
  <si>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</si>
  <si>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</si>
  <si>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</si>
  <si>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</si>
  <si>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</si>
  <si>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</si>
  <si>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</si>
  <si>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</si>
  <si>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</si>
  <si>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</si>
  <si>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</si>
  <si>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</si>
  <si>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</si>
  <si>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</si>
  <si>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</si>
  <si>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</si>
  <si>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</si>
  <si>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</si>
  <si>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</si>
  <si>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</si>
  <si>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</si>
  <si>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</si>
  <si>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</si>
  <si>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</si>
  <si>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</si>
  <si>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</si>
  <si>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</si>
  <si>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</si>
  <si>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</si>
  <si>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</si>
  <si>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</si>
  <si>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</si>
  <si>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</si>
  <si>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</si>
  <si>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</si>
  <si>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</si>
  <si>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</si>
  <si>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</si>
  <si>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</si>
  <si>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</si>
  <si>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</si>
  <si>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</si>
  <si>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</si>
  <si>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</si>
  <si>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</si>
  <si>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</si>
  <si>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</si>
  <si>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</si>
  <si>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</si>
  <si>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</si>
  <si>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</si>
  <si>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</si>
  <si>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</si>
  <si>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</si>
  <si>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</si>
  <si>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</si>
  <si>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</si>
  <si>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</si>
  <si>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</si>
  <si>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</si>
  <si>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</si>
  <si>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</si>
  <si>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</si>
  <si>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</si>
  <si>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</si>
  <si>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</si>
  <si>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</si>
  <si>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</si>
  <si>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</si>
  <si>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</si>
  <si>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</si>
  <si>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</si>
  <si>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</si>
  <si>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</si>
  <si>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</si>
  <si>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</si>
  <si>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</si>
  <si>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</si>
  <si>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</si>
  <si>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</si>
  <si>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</si>
  <si>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</si>
  <si>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</si>
  <si>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</si>
  <si>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</si>
  <si>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</si>
  <si>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</si>
  <si>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</si>
  <si>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</si>
  <si>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</si>
  <si>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</si>
  <si>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</si>
  <si>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</si>
  <si>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</si>
  <si>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</si>
  <si>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</si>
  <si>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</si>
  <si>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</si>
  <si>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</si>
  <si>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</si>
  <si>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</si>
  <si>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</si>
  <si>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</si>
  <si>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</si>
  <si>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</si>
  <si>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</si>
  <si>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</si>
  <si>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</si>
  <si>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</si>
  <si>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</si>
  <si>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</si>
  <si>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</si>
  <si>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</si>
  <si>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</si>
  <si>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</si>
  <si>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</si>
  <si>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</si>
  <si>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</si>
  <si>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</si>
  <si>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</si>
  <si>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</si>
  <si>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</si>
  <si>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</si>
  <si>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</si>
  <si>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</si>
  <si>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</si>
  <si>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</si>
  <si>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</si>
  <si>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</si>
  <si>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</si>
  <si>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</si>
  <si>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</si>
  <si>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</si>
  <si>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</si>
  <si>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</si>
  <si>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</si>
  <si>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</si>
  <si>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</si>
  <si>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</si>
  <si>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</si>
  <si>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</si>
  <si>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</si>
  <si>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</si>
  <si>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</si>
  <si>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</si>
  <si>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</si>
  <si>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</si>
  <si>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</si>
  <si>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</si>
  <si>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</si>
  <si>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</si>
  <si>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</si>
  <si>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</si>
  <si>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</si>
  <si>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</si>
  <si>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</si>
  <si>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</si>
  <si>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</si>
  <si>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</si>
  <si>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</si>
  <si>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</si>
  <si>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</si>
  <si>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</si>
  <si>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</si>
  <si>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</si>
  <si>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</si>
  <si>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</si>
  <si>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</si>
  <si>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</si>
  <si>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</si>
  <si>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</si>
  <si>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</si>
  <si>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</si>
  <si>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</si>
  <si>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</si>
  <si>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</si>
  <si>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</si>
  <si>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</si>
  <si>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</si>
  <si>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</si>
  <si>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</si>
  <si>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</si>
  <si>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</si>
  <si>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</si>
  <si>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</si>
  <si>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</si>
  <si>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</si>
  <si>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</si>
  <si>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</si>
  <si>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</si>
  <si>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</si>
  <si>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</si>
  <si>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</si>
  <si>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</si>
  <si>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</si>
  <si>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</si>
  <si>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</si>
  <si>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</si>
  <si>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</si>
  <si>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</si>
  <si>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</si>
  <si>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</si>
  <si>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</si>
  <si>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</si>
  <si>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</si>
  <si>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</si>
  <si>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</si>
  <si>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</si>
  <si>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</si>
  <si>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</si>
  <si>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</si>
  <si>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</si>
  <si>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</si>
  <si>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</si>
  <si>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</si>
  <si>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</si>
  <si>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</si>
  <si>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</si>
  <si>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</si>
  <si>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</si>
  <si>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</si>
  <si>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</si>
  <si>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</si>
  <si>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</si>
  <si>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</si>
  <si>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</si>
  <si>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</si>
  <si>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</si>
  <si>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</si>
  <si>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</si>
  <si>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</si>
  <si>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</si>
  <si>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</si>
  <si>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</si>
  <si>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</si>
  <si>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</si>
  <si>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</si>
  <si>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</si>
  <si>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</si>
  <si>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</si>
  <si>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</si>
  <si>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</si>
  <si>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</si>
  <si>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</si>
  <si>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</si>
  <si>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</si>
  <si>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</si>
  <si>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</si>
  <si>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</si>
  <si>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</si>
  <si>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</si>
  <si>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</si>
  <si>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</si>
  <si>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</si>
  <si>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</si>
  <si>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</si>
  <si>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</si>
  <si>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</si>
  <si>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</si>
  <si>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</si>
  <si>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</si>
  <si>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</si>
  <si>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</si>
  <si>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</si>
  <si>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</si>
  <si>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</si>
  <si>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</si>
  <si>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</si>
  <si>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</si>
  <si>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</si>
  <si>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</si>
  <si>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</si>
  <si>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</si>
  <si>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</si>
  <si>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</si>
  <si>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</si>
  <si>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</si>
  <si>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</si>
  <si>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</si>
  <si>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</si>
  <si>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</si>
  <si>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</si>
  <si>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</si>
  <si>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</si>
  <si>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</si>
  <si>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</si>
  <si>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</si>
  <si>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</si>
  <si>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</si>
  <si>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</si>
  <si>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</si>
  <si>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</si>
  <si>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</si>
  <si>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</si>
  <si>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</si>
  <si>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</si>
  <si>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</si>
  <si>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</si>
  <si>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</si>
  <si>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</si>
  <si>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</si>
  <si>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</si>
  <si>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</si>
  <si>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</si>
  <si>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</si>
  <si>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</si>
  <si>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</si>
  <si>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</si>
  <si>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</si>
  <si>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</si>
  <si>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</si>
  <si>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</si>
  <si>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</si>
  <si>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</si>
  <si>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</si>
  <si>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</si>
  <si>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</si>
  <si>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</si>
  <si>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</si>
  <si>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</si>
  <si>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</si>
  <si>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</si>
  <si>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</si>
  <si>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</si>
  <si>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</si>
  <si>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</si>
  <si>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</si>
  <si>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</si>
  <si>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</si>
  <si>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</si>
  <si>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</si>
  <si>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</si>
  <si>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</si>
  <si>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</si>
  <si>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</si>
  <si>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</si>
  <si>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</si>
  <si>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</si>
  <si>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</si>
  <si>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</si>
  <si>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</si>
  <si>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</si>
  <si>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</si>
  <si>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</si>
  <si>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</si>
  <si>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</si>
  <si>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</si>
  <si>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</si>
  <si>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</si>
  <si>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</si>
  <si>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</si>
  <si>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</si>
  <si>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</si>
  <si>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</si>
  <si>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</si>
  <si>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</si>
  <si>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</si>
  <si>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</si>
  <si>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</si>
  <si>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</si>
  <si>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</si>
  <si>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</si>
  <si>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</si>
  <si>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</si>
  <si>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</si>
  <si>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</si>
  <si>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</si>
  <si>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</si>
  <si>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</si>
  <si>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</si>
  <si>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</si>
  <si>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</si>
  <si>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</si>
  <si>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</si>
  <si>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</si>
  <si>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</si>
  <si>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</si>
  <si>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</si>
  <si>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</si>
  <si>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</si>
  <si>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</si>
  <si>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</si>
  <si>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</si>
  <si>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</si>
  <si>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</si>
  <si>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</si>
  <si>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</si>
  <si>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</si>
  <si>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</si>
  <si>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</si>
  <si>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</si>
  <si>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</si>
  <si>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</si>
  <si>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</si>
  <si>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</si>
  <si>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</si>
  <si>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</si>
  <si>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</si>
  <si>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</si>
  <si>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</si>
  <si>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</si>
  <si>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</si>
  <si>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</si>
  <si>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</si>
  <si>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</si>
  <si>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</si>
  <si>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</si>
  <si>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</si>
  <si>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</si>
  <si>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</si>
  <si>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</si>
  <si>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</si>
  <si>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</si>
  <si>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</si>
  <si>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</si>
  <si>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</si>
  <si>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</si>
  <si>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</si>
  <si>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</si>
  <si>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</si>
  <si>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</si>
  <si>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</si>
  <si>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</si>
  <si>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</si>
  <si>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</si>
  <si>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</si>
  <si>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</si>
  <si>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</si>
  <si>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</si>
  <si>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</si>
  <si>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</si>
  <si>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</si>
  <si>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</si>
  <si>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</si>
  <si>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</si>
  <si>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</si>
  <si>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</si>
  <si>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</si>
  <si>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</si>
  <si>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</si>
  <si>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</si>
  <si>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</si>
  <si>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</si>
  <si>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</si>
  <si>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</si>
  <si>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</si>
  <si>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</si>
  <si>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</si>
  <si>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</si>
  <si>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</si>
  <si>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</si>
  <si>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</si>
  <si>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</si>
  <si>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</si>
  <si>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</si>
  <si>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</si>
  <si>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</si>
  <si>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</si>
  <si>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</si>
  <si>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</si>
  <si>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</si>
  <si>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</si>
  <si>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</si>
  <si>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</si>
  <si>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</si>
  <si>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</si>
  <si>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</si>
  <si>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</si>
  <si>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</si>
  <si>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</si>
  <si>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</si>
  <si>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</si>
  <si>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</si>
  <si>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</si>
  <si>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</si>
  <si>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</si>
  <si>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</si>
  <si>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</si>
  <si>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</si>
  <si>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</si>
  <si>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</si>
  <si>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</si>
  <si>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</si>
  <si>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</si>
  <si>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</si>
  <si>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</si>
  <si>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</si>
  <si>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</si>
  <si>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</si>
  <si>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</si>
  <si>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</si>
  <si>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</si>
  <si>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</si>
  <si>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</si>
  <si>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</si>
  <si>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</si>
  <si>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</si>
  <si>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</si>
  <si>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</si>
  <si>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</si>
  <si>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</si>
  <si>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</si>
  <si>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</si>
  <si>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</si>
  <si>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</si>
  <si>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</si>
  <si>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</si>
  <si>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</si>
  <si>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</si>
  <si>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</si>
  <si>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</si>
  <si>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</si>
  <si>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</si>
  <si>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</si>
  <si>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</si>
  <si>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</si>
  <si>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</si>
  <si>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</si>
  <si>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</si>
  <si>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</si>
  <si>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</si>
  <si>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</si>
  <si>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</si>
  <si>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</si>
  <si>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</si>
  <si>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</si>
  <si>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</si>
  <si>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</si>
  <si>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</si>
  <si>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</si>
  <si>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</si>
  <si>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</si>
  <si>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</si>
  <si>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</si>
  <si>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</si>
  <si>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</si>
  <si>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</si>
  <si>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</si>
  <si>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</si>
  <si>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</si>
  <si>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</si>
  <si>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</si>
  <si>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</si>
  <si>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</si>
  <si>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</si>
  <si>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</si>
  <si>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</si>
  <si>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</si>
  <si>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</si>
  <si>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</si>
  <si>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</si>
  <si>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</si>
  <si>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</si>
  <si>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</si>
  <si>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</si>
  <si>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</si>
  <si>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</si>
  <si>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</si>
  <si>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</si>
  <si>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</si>
  <si>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</si>
  <si>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</si>
  <si>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</si>
  <si>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</si>
  <si>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</si>
  <si>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</si>
  <si>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</si>
  <si>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</si>
  <si>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</si>
  <si>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</si>
  <si>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</si>
  <si>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</si>
  <si>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</si>
  <si>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</si>
  <si>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</si>
  <si>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</si>
  <si>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</si>
  <si>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</si>
  <si>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</si>
  <si>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</si>
  <si>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</si>
  <si>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</si>
  <si>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</si>
  <si>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</si>
  <si>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</si>
  <si>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</si>
  <si>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</si>
  <si>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</si>
  <si>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</si>
  <si>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</si>
  <si>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</si>
  <si>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</si>
  <si>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</si>
  <si>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</si>
  <si>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</si>
  <si>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</si>
  <si>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</si>
  <si>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</si>
  <si>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</si>
  <si>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</si>
  <si>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</si>
  <si>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</si>
  <si>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</si>
  <si>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</si>
  <si>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</si>
  <si>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</si>
  <si>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</si>
  <si>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</si>
  <si>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</si>
  <si>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</si>
  <si>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</si>
  <si>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</si>
  <si>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</si>
  <si>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</si>
  <si>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</si>
  <si>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</si>
  <si>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</si>
  <si>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</si>
  <si>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</si>
  <si>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</si>
  <si>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</si>
  <si>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</si>
  <si>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</si>
  <si>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</si>
  <si>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</si>
  <si>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</si>
  <si>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</si>
  <si>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</si>
  <si>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</si>
  <si>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</si>
  <si>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</si>
  <si>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</si>
  <si>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</si>
  <si>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</si>
  <si>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</si>
  <si>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</si>
  <si>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</si>
  <si>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</si>
  <si>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</si>
  <si>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</si>
  <si>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</si>
  <si>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</si>
  <si>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</si>
  <si>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</si>
  <si>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</si>
  <si>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</si>
  <si>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</si>
  <si>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</si>
  <si>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</si>
  <si>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</si>
  <si>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</si>
  <si>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</si>
  <si>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</si>
  <si>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</si>
  <si>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</si>
  <si>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</si>
  <si>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</si>
  <si>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</si>
  <si>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</si>
  <si>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</si>
  <si>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</si>
  <si>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</si>
  <si>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</si>
  <si>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</si>
  <si>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</si>
  <si>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</si>
  <si>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</si>
  <si>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</si>
  <si>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</si>
  <si>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</si>
  <si>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</si>
  <si>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</si>
  <si>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</si>
  <si>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</si>
  <si>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</si>
  <si>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</si>
  <si>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</si>
  <si>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</si>
  <si>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</si>
  <si>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</si>
  <si>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</si>
  <si>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</si>
  <si>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</si>
  <si>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</si>
  <si>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</si>
  <si>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</si>
  <si>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</si>
  <si>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</si>
  <si>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</si>
  <si>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</si>
  <si>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</si>
  <si>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</si>
  <si>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</si>
  <si>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</si>
  <si>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</si>
  <si>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</si>
  <si>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</si>
  <si>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</si>
  <si>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</si>
  <si>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</si>
  <si>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</si>
  <si>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</si>
  <si>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</si>
  <si>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</si>
  <si>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</si>
  <si>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</si>
  <si>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</si>
  <si>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</si>
  <si>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</si>
  <si>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</si>
  <si>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</si>
  <si>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</si>
  <si>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</si>
  <si>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</si>
  <si>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</si>
  <si>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</si>
  <si>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</si>
  <si>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</si>
  <si>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</si>
  <si>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</si>
  <si>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</si>
  <si>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</si>
  <si>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</si>
  <si>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</si>
  <si>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</si>
  <si>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</si>
  <si>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</si>
  <si>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</si>
  <si>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</si>
  <si>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</si>
  <si>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</si>
  <si>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</si>
  <si>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</si>
  <si>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</si>
  <si>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</si>
  <si>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</si>
  <si>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</si>
  <si>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</si>
  <si>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</si>
  <si>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</si>
  <si>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</si>
  <si>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</si>
  <si>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</si>
  <si>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</si>
  <si>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</si>
  <si>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</si>
  <si>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</si>
  <si>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</si>
  <si>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</si>
  <si>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</si>
  <si>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</si>
  <si>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</si>
  <si>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</si>
  <si>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</si>
  <si>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</si>
  <si>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</si>
  <si>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</si>
  <si>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</si>
  <si>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</si>
  <si>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</si>
  <si>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</si>
  <si>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</si>
  <si>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</si>
  <si>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</si>
  <si>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</si>
  <si>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</si>
  <si>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</si>
  <si>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</si>
  <si>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</si>
  <si>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</si>
  <si>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</si>
  <si>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</si>
  <si>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</si>
  <si>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</si>
  <si>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</si>
  <si>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</si>
  <si>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</si>
  <si>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</si>
  <si>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</si>
  <si>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</si>
  <si>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</si>
  <si>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</si>
  <si>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</si>
  <si>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</si>
  <si>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</si>
  <si>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</si>
  <si>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</si>
  <si>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</si>
  <si>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</si>
  <si>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</si>
  <si>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</si>
  <si>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</si>
  <si>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</si>
  <si>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</si>
  <si>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</si>
  <si>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</si>
  <si>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</si>
  <si>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</si>
  <si>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</si>
  <si>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</si>
  <si>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</si>
  <si>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</si>
  <si>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</si>
  <si>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</si>
  <si>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</si>
  <si>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</si>
  <si>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</si>
  <si>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</si>
  <si>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</si>
  <si>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</si>
  <si>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</si>
  <si>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</si>
  <si>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</si>
  <si>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</si>
  <si>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</si>
  <si>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</si>
  <si>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</si>
  <si>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</si>
  <si>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</si>
  <si>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</si>
  <si>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</si>
  <si>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</si>
  <si>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</si>
  <si>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</si>
  <si>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</si>
  <si>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</si>
  <si>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</si>
  <si>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</si>
  <si>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</si>
  <si>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</si>
  <si>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</si>
  <si>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</si>
  <si>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</si>
  <si>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</si>
  <si>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</si>
  <si>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</si>
  <si>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</si>
  <si>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</si>
  <si>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</si>
  <si>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</si>
  <si>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</si>
  <si>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</si>
  <si>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</si>
  <si>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</si>
  <si>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</si>
  <si>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</si>
  <si>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</si>
  <si>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</si>
  <si>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</si>
  <si>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</si>
  <si>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</si>
  <si>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</si>
  <si>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</si>
  <si>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</si>
  <si>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</si>
  <si>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</si>
  <si>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</si>
  <si>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</si>
  <si>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</si>
  <si>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</si>
  <si>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</si>
  <si>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</si>
  <si>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</si>
  <si>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</si>
  <si>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</si>
  <si>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</si>
  <si>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</si>
  <si>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</si>
  <si>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</si>
  <si>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</si>
  <si>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</si>
  <si>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</si>
  <si>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</si>
  <si>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</si>
  <si>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</si>
  <si>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</si>
  <si>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</si>
  <si>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</si>
  <si>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</si>
  <si>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</si>
  <si>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</si>
  <si>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</si>
  <si>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</si>
  <si>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</si>
  <si>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</si>
  <si>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</si>
  <si>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</si>
  <si>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</si>
  <si>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</si>
  <si>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</si>
  <si>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</si>
  <si>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</si>
  <si>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</si>
  <si>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</si>
  <si>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</si>
  <si>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</si>
  <si>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</si>
  <si>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</si>
  <si>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</si>
  <si>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</si>
  <si>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</si>
  <si>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</si>
  <si>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</si>
  <si>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</si>
  <si>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</si>
  <si>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</si>
  <si>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</si>
  <si>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</si>
  <si>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</si>
  <si>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</si>
  <si>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</si>
  <si>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</si>
  <si>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</si>
  <si>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</si>
  <si>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</si>
  <si>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</si>
  <si>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</si>
  <si>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</si>
  <si>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</si>
  <si>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</si>
  <si>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</si>
  <si>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</si>
  <si>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</si>
  <si>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</si>
  <si>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</si>
  <si>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</si>
  <si>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</si>
  <si>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</si>
  <si>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</si>
  <si>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</si>
  <si>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</si>
  <si>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</si>
  <si>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</si>
  <si>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</si>
  <si>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</si>
  <si>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</si>
  <si>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</si>
  <si>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</si>
  <si>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</si>
  <si>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</si>
  <si>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</si>
  <si>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</si>
  <si>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</si>
  <si>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</si>
  <si>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</si>
  <si>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</si>
  <si>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</si>
  <si>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</si>
  <si>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</si>
  <si>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</si>
  <si>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</si>
  <si>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</si>
  <si>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</si>
  <si>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</si>
  <si>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</si>
  <si>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</si>
  <si>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</si>
  <si>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</si>
  <si>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</si>
  <si>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</si>
  <si>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</si>
  <si>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</si>
  <si>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</si>
  <si>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</si>
  <si>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</si>
  <si>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</si>
  <si>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</si>
  <si>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</si>
  <si>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</si>
  <si>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</si>
  <si>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</si>
  <si>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</si>
  <si>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</si>
  <si>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</si>
  <si>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</si>
  <si>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</si>
  <si>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</si>
  <si>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</si>
  <si>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</si>
  <si>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</si>
  <si>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</si>
  <si>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</si>
  <si>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</si>
  <si>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</si>
  <si>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</si>
  <si>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</si>
  <si>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</si>
  <si>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</si>
  <si>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</si>
  <si>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</si>
  <si>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</si>
  <si>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</si>
  <si>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</si>
  <si>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</si>
  <si>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</si>
  <si>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</si>
  <si>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</si>
  <si>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</si>
  <si>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</si>
  <si>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</si>
  <si>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</si>
  <si>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</si>
  <si>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</si>
  <si>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</si>
  <si>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</si>
  <si>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</si>
  <si>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</si>
  <si>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</si>
  <si>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</si>
  <si>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</si>
  <si>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</si>
  <si>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</si>
  <si>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</si>
  <si>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</si>
  <si>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</si>
  <si>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</si>
  <si>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</si>
  <si>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</si>
  <si>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</si>
  <si>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</si>
  <si>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</si>
  <si>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</si>
  <si>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</si>
  <si>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</si>
  <si>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</si>
  <si>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</si>
  <si>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</si>
  <si>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</si>
  <si>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</si>
  <si>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</si>
  <si>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</si>
  <si>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</si>
  <si>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</si>
  <si>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</si>
  <si>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</si>
  <si>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</si>
  <si>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</si>
  <si>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</si>
  <si>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</si>
  <si>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</si>
  <si>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</si>
  <si>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</si>
  <si>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</si>
  <si>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</si>
  <si>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</si>
  <si>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</si>
  <si>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</si>
  <si>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</si>
  <si>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</si>
  <si>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</si>
  <si>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</si>
  <si>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</si>
  <si>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</si>
  <si>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</si>
  <si>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</si>
  <si>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</si>
  <si>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</si>
  <si>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</si>
  <si>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</si>
  <si>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</si>
  <si>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</si>
  <si>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</si>
  <si>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</si>
  <si>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</si>
  <si>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</si>
  <si>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</si>
  <si>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</si>
  <si>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</si>
  <si>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</si>
  <si>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</si>
  <si>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</si>
  <si>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</si>
  <si>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</si>
  <si>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</si>
  <si>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</si>
  <si>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</si>
  <si>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</si>
  <si>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</si>
  <si>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</si>
  <si>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</si>
  <si>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</si>
  <si>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</si>
  <si>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</si>
  <si>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</si>
  <si>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</si>
  <si>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</si>
  <si>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</si>
  <si>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</si>
  <si>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</si>
  <si>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</si>
  <si>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</si>
  <si>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</si>
  <si>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</si>
  <si>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</si>
  <si>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</si>
  <si>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</si>
  <si>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</si>
  <si>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</si>
  <si>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</si>
  <si>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</si>
  <si>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</si>
  <si>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</si>
  <si>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</si>
  <si>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</si>
  <si>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</si>
  <si>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</si>
  <si>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</si>
  <si>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</si>
  <si>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</si>
  <si>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</si>
  <si>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</si>
  <si>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</si>
  <si>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</si>
  <si>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</si>
  <si>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</si>
  <si>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</si>
  <si>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</si>
  <si>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</si>
  <si>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</si>
  <si>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</si>
  <si>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</si>
  <si>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</si>
  <si>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</si>
  <si>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</si>
  <si>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</si>
  <si>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</si>
  <si>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</si>
  <si>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</si>
  <si>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</si>
  <si>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</si>
  <si>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</si>
  <si>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</si>
  <si>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</si>
  <si>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</si>
  <si>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</si>
  <si>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</si>
  <si>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</si>
  <si>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</si>
  <si>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</si>
  <si>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</si>
  <si>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</si>
  <si>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</si>
  <si>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</si>
  <si>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</si>
  <si>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</si>
  <si>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</si>
  <si>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</si>
  <si>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</si>
  <si>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</si>
  <si>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</si>
  <si>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</si>
  <si>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</si>
  <si>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</si>
  <si>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</si>
  <si>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</si>
  <si>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</si>
  <si>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</si>
  <si>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</si>
  <si>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</si>
  <si>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</si>
  <si>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</si>
  <si>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</si>
  <si>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</si>
  <si>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</si>
  <si>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</si>
  <si>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</si>
  <si>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</si>
  <si>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</si>
  <si>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</si>
  <si>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</si>
  <si>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</si>
  <si>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</si>
  <si>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</si>
  <si>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</si>
  <si>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</si>
  <si>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</si>
  <si>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</si>
  <si>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</si>
  <si>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</si>
  <si>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</si>
  <si>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</si>
  <si>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</si>
  <si>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</si>
  <si>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</si>
  <si>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</si>
  <si>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</si>
  <si>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</si>
  <si>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</si>
  <si>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</si>
  <si>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</si>
  <si>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</si>
  <si>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</si>
  <si>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</si>
  <si>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</si>
  <si>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</si>
  <si>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</si>
  <si>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</si>
  <si>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</si>
  <si>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</si>
  <si>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</si>
  <si>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</si>
  <si>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</si>
  <si>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</si>
  <si>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</si>
  <si>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</si>
  <si>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</si>
  <si>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</si>
  <si>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</si>
  <si>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</si>
  <si>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</si>
  <si>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</si>
  <si>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</si>
  <si>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</si>
  <si>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</si>
  <si>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</si>
  <si>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</si>
  <si>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</si>
  <si>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</si>
  <si>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</si>
  <si>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</si>
  <si>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</si>
  <si>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</si>
  <si>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</si>
  <si>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</si>
  <si>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</si>
  <si>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</si>
  <si>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</si>
  <si>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</si>
  <si>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</si>
  <si>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</si>
  <si>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</si>
  <si>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</si>
  <si>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</si>
  <si>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</si>
  <si>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</si>
  <si>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</si>
  <si>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</si>
  <si>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</si>
  <si>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</si>
  <si>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</si>
  <si>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</si>
  <si>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</si>
  <si>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</si>
  <si>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</si>
  <si>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</si>
  <si>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</si>
  <si>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</si>
  <si>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</si>
  <si>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</si>
  <si>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</si>
  <si>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</si>
  <si>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</si>
  <si>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</si>
  <si>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</si>
  <si>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</si>
  <si>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</si>
  <si>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</si>
  <si>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</si>
  <si>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</si>
  <si>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</si>
  <si>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</si>
  <si>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</si>
  <si>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</si>
  <si>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</si>
  <si>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</si>
  <si>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</si>
  <si>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</si>
  <si>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</si>
  <si>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</si>
  <si>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</si>
  <si>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</si>
  <si>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</si>
  <si>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</si>
  <si>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</si>
  <si>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</si>
  <si>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</si>
  <si>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</si>
  <si>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</si>
  <si>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</si>
  <si>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</si>
  <si>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</si>
  <si>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</si>
  <si>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</si>
  <si>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</si>
  <si>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</si>
  <si>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</si>
  <si>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</si>
  <si>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</si>
  <si>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</si>
  <si>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</si>
  <si>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</si>
  <si>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</si>
  <si>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</si>
  <si>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</si>
  <si>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</si>
  <si>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</si>
  <si>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</si>
  <si>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</si>
  <si>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</si>
  <si>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</si>
  <si>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</si>
  <si>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</si>
  <si>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</si>
  <si>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</si>
  <si>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</si>
  <si>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</si>
  <si>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</si>
  <si>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</si>
  <si>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</si>
  <si>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</si>
  <si>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</si>
  <si>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</si>
  <si>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</si>
  <si>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</si>
  <si>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</si>
  <si>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</si>
  <si>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</si>
  <si>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</si>
  <si>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</si>
  <si>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</si>
  <si>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</si>
  <si>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</si>
  <si>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</si>
  <si>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</si>
  <si>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</si>
  <si>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</si>
  <si>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</si>
  <si>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</si>
  <si>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</si>
  <si>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</si>
  <si>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</si>
  <si>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</si>
  <si>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</si>
  <si>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</si>
  <si>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</si>
  <si>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</si>
  <si>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</si>
  <si>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</si>
  <si>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</si>
  <si>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</si>
  <si>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</si>
  <si>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</si>
  <si>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</si>
  <si>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</si>
  <si>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</si>
  <si>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</si>
  <si>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</si>
  <si>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</si>
  <si>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</si>
  <si>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</si>
  <si>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</si>
  <si>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</si>
  <si>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</si>
  <si>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</si>
  <si>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</si>
  <si>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</si>
  <si>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</si>
  <si>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</si>
  <si>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</si>
  <si>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</si>
  <si>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</si>
  <si>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</si>
  <si>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</si>
  <si>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</si>
  <si>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</si>
  <si>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</si>
  <si>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</si>
  <si>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</si>
  <si>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</si>
  <si>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</si>
  <si>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</si>
  <si>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</si>
  <si>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</si>
  <si>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</si>
  <si>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</si>
  <si>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</si>
  <si>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</si>
  <si>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</si>
  <si>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</si>
  <si>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</si>
  <si>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</si>
  <si>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</si>
  <si>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</si>
  <si>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</si>
  <si>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</si>
  <si>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</si>
  <si>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</si>
  <si>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</si>
  <si>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</si>
  <si>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</si>
  <si>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</si>
  <si>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</si>
  <si>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</si>
  <si>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</si>
  <si>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</si>
  <si>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</si>
  <si>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</si>
  <si>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</si>
  <si>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</si>
  <si>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</si>
  <si>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</si>
  <si>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</si>
  <si>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</si>
  <si>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</si>
  <si>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</si>
  <si>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</si>
  <si>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</si>
  <si>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</si>
  <si>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</si>
  <si>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</si>
  <si>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</si>
  <si>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</si>
  <si>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</si>
  <si>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</si>
  <si>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</si>
  <si>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</si>
  <si>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</si>
  <si>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</si>
  <si>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</si>
  <si>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</si>
  <si>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</si>
  <si>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</si>
  <si>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</si>
  <si>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</si>
  <si>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</si>
  <si>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</si>
  <si>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</si>
  <si>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</si>
  <si>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</si>
  <si>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</si>
  <si>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</si>
  <si>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</si>
  <si>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</si>
  <si>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</si>
  <si>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</si>
  <si>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</si>
  <si>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</si>
  <si>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</si>
  <si>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</si>
  <si>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</si>
  <si>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</si>
  <si>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</si>
  <si>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</si>
  <si>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</si>
  <si>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</si>
  <si>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</si>
  <si>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</si>
  <si>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</si>
  <si>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</si>
  <si>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</si>
  <si>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</si>
  <si>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</si>
  <si>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</si>
  <si>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</si>
  <si>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</si>
  <si>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</si>
  <si>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</si>
  <si>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</si>
  <si>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</si>
  <si>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</si>
  <si>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</si>
  <si>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</si>
  <si>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</si>
  <si>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</si>
  <si>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</si>
  <si>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</si>
  <si>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</si>
  <si>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</si>
  <si>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</si>
  <si>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</si>
  <si>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</si>
  <si>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</si>
  <si>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</si>
  <si>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</si>
  <si>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</si>
  <si>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</si>
  <si>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</si>
  <si>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</si>
  <si>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</si>
  <si>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</si>
  <si>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</si>
  <si>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</si>
  <si>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</si>
  <si>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</si>
  <si>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</si>
  <si>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</si>
  <si>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</si>
  <si>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</si>
  <si>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</si>
  <si>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</si>
  <si>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</si>
  <si>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</si>
  <si>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</si>
  <si>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</si>
  <si>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</si>
  <si>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</si>
  <si>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</si>
  <si>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</si>
  <si>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</si>
  <si>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</si>
  <si>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</si>
  <si>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</si>
  <si>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</si>
  <si>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</si>
  <si>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</si>
  <si>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</si>
  <si>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</si>
  <si>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</si>
  <si>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</si>
  <si>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</si>
  <si>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</si>
  <si>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</si>
  <si>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</si>
  <si>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</si>
  <si>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</si>
  <si>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</si>
  <si>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</si>
  <si>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</si>
  <si>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</si>
  <si>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</si>
  <si>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</si>
  <si>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</si>
  <si>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</si>
  <si>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</si>
  <si>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</si>
  <si>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</si>
  <si>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</si>
  <si>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</si>
  <si>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</si>
  <si>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</si>
  <si>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</si>
  <si>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</si>
  <si>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</si>
  <si>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</si>
  <si>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</si>
  <si>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</si>
  <si>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</si>
  <si>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</si>
  <si>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</si>
  <si>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</si>
  <si>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</si>
  <si>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</si>
  <si>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</si>
  <si>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</si>
  <si>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</si>
  <si>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</si>
  <si>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</si>
  <si>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</si>
  <si>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</si>
  <si>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</si>
  <si>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</si>
  <si>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</si>
  <si>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</si>
  <si>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</si>
  <si>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</si>
  <si>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</si>
  <si>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</si>
  <si>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</si>
  <si>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</si>
  <si>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</si>
  <si>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</si>
  <si>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</si>
  <si>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</si>
  <si>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</si>
  <si>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</si>
  <si>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</si>
  <si>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</si>
  <si>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</si>
  <si>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</si>
  <si>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</si>
  <si>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</si>
  <si>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</si>
  <si>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</si>
  <si>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</si>
  <si>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</si>
  <si>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</si>
  <si>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</si>
  <si>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</si>
  <si>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</si>
  <si>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</si>
  <si>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</si>
  <si>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</si>
  <si>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</si>
  <si>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</si>
  <si>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</si>
  <si>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</si>
  <si>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</si>
  <si>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</si>
  <si>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</si>
  <si>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</si>
  <si>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</si>
  <si>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</si>
  <si>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</si>
  <si>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</si>
  <si>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</si>
  <si>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</si>
  <si>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</si>
  <si>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</si>
  <si>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</si>
  <si>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</si>
  <si>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</si>
  <si>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</si>
  <si>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</si>
  <si>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</si>
  <si>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</si>
  <si>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</si>
  <si>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</si>
  <si>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</si>
  <si>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</si>
  <si>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</si>
  <si>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</si>
  <si>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</si>
  <si>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</si>
  <si>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</si>
  <si>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</si>
  <si>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</si>
  <si>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</si>
  <si>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</si>
  <si>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</si>
  <si>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</si>
  <si>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</si>
  <si>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</si>
  <si>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</si>
  <si>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</si>
  <si>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</si>
  <si>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</si>
  <si>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</si>
  <si>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</si>
  <si>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</si>
  <si>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</si>
  <si>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</si>
  <si>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</si>
  <si>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</si>
  <si>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</si>
  <si>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</si>
  <si>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</si>
  <si>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</si>
  <si>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</si>
  <si>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</si>
  <si>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</si>
  <si>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</si>
  <si>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</si>
  <si>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</si>
  <si>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</si>
  <si>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</si>
  <si>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</si>
  <si>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</si>
  <si>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</si>
  <si>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</si>
  <si>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</si>
  <si>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</si>
  <si>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</si>
  <si>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</si>
  <si>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</si>
  <si>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</si>
  <si>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</si>
  <si>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</si>
  <si>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</si>
  <si>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</si>
  <si>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</si>
  <si>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</si>
  <si>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</si>
  <si>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</si>
  <si>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</si>
  <si>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</si>
  <si>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</si>
  <si>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</si>
  <si>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</si>
  <si>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</si>
  <si>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</si>
  <si>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</si>
  <si>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</si>
  <si>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</si>
  <si>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</si>
  <si>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</si>
  <si>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</si>
  <si>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</si>
  <si>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</si>
  <si>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</si>
  <si>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</si>
  <si>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</si>
  <si>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</si>
  <si>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</si>
  <si>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</si>
  <si>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</si>
  <si>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</si>
  <si>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</si>
  <si>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</si>
  <si>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</si>
  <si>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</si>
  <si>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</si>
  <si>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</si>
  <si>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</si>
  <si>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</si>
  <si>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</si>
  <si>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</si>
  <si>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</si>
  <si>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</si>
  <si>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</si>
  <si>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</si>
  <si>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</si>
  <si>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</si>
  <si>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</si>
  <si>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</si>
  <si>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</si>
  <si>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</si>
  <si>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</si>
  <si>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</si>
  <si>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</si>
  <si>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</si>
  <si>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</si>
  <si>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</si>
  <si>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</si>
  <si>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</si>
  <si>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</si>
  <si>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</si>
  <si>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</si>
  <si>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</si>
  <si>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</si>
  <si>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</si>
  <si>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</si>
  <si>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</si>
  <si>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</si>
  <si>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</si>
  <si>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</si>
  <si>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</si>
  <si>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</si>
  <si>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</si>
  <si>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</si>
  <si>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</si>
  <si>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</si>
  <si>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</si>
  <si>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</si>
  <si>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</si>
  <si>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</si>
  <si>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</si>
  <si>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</si>
  <si>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</si>
  <si>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</si>
  <si>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</si>
  <si>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</si>
  <si>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</si>
  <si>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</si>
  <si>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</si>
  <si>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</si>
  <si>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</si>
  <si>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</si>
  <si>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</si>
  <si>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</si>
  <si>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</si>
  <si>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</si>
  <si>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</si>
  <si>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</si>
  <si>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</si>
  <si>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</si>
  <si>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</si>
  <si>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</si>
  <si>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</si>
  <si>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</si>
  <si>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</si>
  <si>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</si>
  <si>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</si>
  <si>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</si>
  <si>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</si>
  <si>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</si>
  <si>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</si>
  <si>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</si>
  <si>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</si>
  <si>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</si>
  <si>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</si>
  <si>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</si>
  <si>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</si>
  <si>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</si>
  <si>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</si>
  <si>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</si>
  <si>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</si>
  <si>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</si>
  <si>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</si>
  <si>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</si>
  <si>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</si>
  <si>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</si>
  <si>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</si>
  <si>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</si>
  <si>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</si>
  <si>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</si>
  <si>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</si>
  <si>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</si>
  <si>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</si>
  <si>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</si>
  <si>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</si>
  <si>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</si>
  <si>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</si>
  <si>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</si>
  <si>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</si>
  <si>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</si>
  <si>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</si>
  <si>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</si>
  <si>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</si>
  <si>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</si>
  <si>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</si>
  <si>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</si>
  <si>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</si>
  <si>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</si>
  <si>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</si>
  <si>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</si>
  <si>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</si>
  <si>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</si>
  <si>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</si>
  <si>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</si>
  <si>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</si>
  <si>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</si>
  <si>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</si>
  <si>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</si>
  <si>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</si>
  <si>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</si>
  <si>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</si>
  <si>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</si>
  <si>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</si>
  <si>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</si>
  <si>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</si>
  <si>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</si>
  <si>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</si>
  <si>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</si>
  <si>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</si>
  <si>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</si>
  <si>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</si>
  <si>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</si>
  <si>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</si>
  <si>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</si>
  <si>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</si>
  <si>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</si>
  <si>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</si>
  <si>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</si>
  <si>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</si>
  <si>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</si>
  <si>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</si>
  <si>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</si>
  <si>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</si>
  <si>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</si>
  <si>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</si>
  <si>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</si>
  <si>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</si>
  <si>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</si>
  <si>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</si>
  <si>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</si>
  <si>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</si>
  <si>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</si>
  <si>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</si>
  <si>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</si>
  <si>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</si>
  <si>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</si>
  <si>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</si>
  <si>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</si>
  <si>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</si>
  <si>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</si>
  <si>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</si>
  <si>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</si>
  <si>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</si>
  <si>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</si>
  <si>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</si>
  <si>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</si>
  <si>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</si>
  <si>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</si>
  <si>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</si>
  <si>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</si>
  <si>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</si>
  <si>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</si>
  <si>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</si>
  <si>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</si>
  <si>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</si>
  <si>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</si>
  <si>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</si>
  <si>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</si>
  <si>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</si>
  <si>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</si>
  <si>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</si>
  <si>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</si>
  <si>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</si>
  <si>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</si>
  <si>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</si>
  <si>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</si>
  <si>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</si>
  <si>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</si>
  <si>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</si>
  <si>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</si>
  <si>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</si>
  <si>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</si>
  <si>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</si>
  <si>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</si>
  <si>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</si>
  <si>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</si>
  <si>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</si>
  <si>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</si>
  <si>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</si>
  <si>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</si>
  <si>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</si>
  <si>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</si>
  <si>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</si>
  <si>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</si>
  <si>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</si>
  <si>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</si>
  <si>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</si>
  <si>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</si>
  <si>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</si>
  <si>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</si>
  <si>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</si>
  <si>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</si>
  <si>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</si>
  <si>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</si>
  <si>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</si>
  <si>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</si>
  <si>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</si>
  <si>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</si>
  <si>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</si>
  <si>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</si>
  <si>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</si>
  <si>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</si>
  <si>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</si>
  <si>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</si>
  <si>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</si>
  <si>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</si>
  <si>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</si>
  <si>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</si>
  <si>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</si>
  <si>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</si>
  <si>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</si>
  <si>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</si>
  <si>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</si>
  <si>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</si>
  <si>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</si>
  <si>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</si>
  <si>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</si>
  <si>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</si>
  <si>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</si>
  <si>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</si>
  <si>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</si>
  <si>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</si>
  <si>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</si>
  <si>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</si>
  <si>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</si>
  <si>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</si>
  <si>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</si>
  <si>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</si>
  <si>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</si>
  <si>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</si>
  <si>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</si>
  <si>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</si>
  <si>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</si>
  <si>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</si>
  <si>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</si>
  <si>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</si>
  <si>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</si>
  <si>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</si>
  <si>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</si>
  <si>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</si>
  <si>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</si>
  <si>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</si>
  <si>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</si>
  <si>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</si>
  <si>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</si>
  <si>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</si>
  <si>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</si>
  <si>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</si>
  <si>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</si>
  <si>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</si>
  <si>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</si>
  <si>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</si>
  <si>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</si>
  <si>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</si>
  <si>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</si>
  <si>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</si>
  <si>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</si>
  <si>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</si>
  <si>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</si>
  <si>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</si>
  <si>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</si>
  <si>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</si>
  <si>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</si>
  <si>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</si>
  <si>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</si>
  <si>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</si>
  <si>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</si>
  <si>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</si>
  <si>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</si>
  <si>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</si>
  <si>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</si>
  <si>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</si>
  <si>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</si>
  <si>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</si>
  <si>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</si>
  <si>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</si>
  <si>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</si>
  <si>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</si>
  <si>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</si>
  <si>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</si>
  <si>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</si>
  <si>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</si>
  <si>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</si>
  <si>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</si>
  <si>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</si>
  <si>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</si>
  <si>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</si>
  <si>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</si>
  <si>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</si>
  <si>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</si>
  <si>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</si>
  <si>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</si>
  <si>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</si>
  <si>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</si>
  <si>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</si>
  <si>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</si>
  <si>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</si>
  <si>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</si>
  <si>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</si>
  <si>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</si>
  <si>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</si>
  <si>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</si>
  <si>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</si>
  <si>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</si>
  <si>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</si>
  <si>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</si>
  <si>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</si>
  <si>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</si>
  <si>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</si>
  <si>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</si>
  <si>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</si>
  <si>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</si>
  <si>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</si>
  <si>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</si>
  <si>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</si>
  <si>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</si>
  <si>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</si>
  <si>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</si>
  <si>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</si>
  <si>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</si>
  <si>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</si>
  <si>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</si>
  <si>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</si>
  <si>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</si>
  <si>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</si>
  <si>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</si>
  <si>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</si>
  <si>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</si>
  <si>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</si>
  <si>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</si>
  <si>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</si>
  <si>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</si>
  <si>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</si>
  <si>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</si>
  <si>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</si>
  <si>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</si>
  <si>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</si>
  <si>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</si>
  <si>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</si>
  <si>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</si>
  <si>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</si>
  <si>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</si>
  <si>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</si>
  <si>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</si>
  <si>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</si>
  <si>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</si>
  <si>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</si>
  <si>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</si>
  <si>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</si>
  <si>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</si>
  <si>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</si>
  <si>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</si>
  <si>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</si>
  <si>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</si>
  <si>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</si>
  <si>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</si>
  <si>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</si>
  <si>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</si>
  <si>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</si>
  <si>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</si>
  <si>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</si>
  <si>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</si>
  <si>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</si>
  <si>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</si>
  <si>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</si>
  <si>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</si>
  <si>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</si>
  <si>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</si>
  <si>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</si>
  <si>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</si>
  <si>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</si>
  <si>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</si>
  <si>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</si>
  <si>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</si>
  <si>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</si>
  <si>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</si>
  <si>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</si>
  <si>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</si>
  <si>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</si>
  <si>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</si>
  <si>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</si>
  <si>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</si>
  <si>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</si>
  <si>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</si>
  <si>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</si>
  <si>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</si>
  <si>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</si>
  <si>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</si>
  <si>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</si>
  <si>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</si>
  <si>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</si>
  <si>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</si>
  <si>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</si>
  <si>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</si>
  <si>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</si>
  <si>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</si>
  <si>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</si>
  <si>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</si>
  <si>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</si>
  <si>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</si>
  <si>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</si>
  <si>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</si>
  <si>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</si>
  <si>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</si>
  <si>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</si>
  <si>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</si>
  <si>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</si>
  <si>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</si>
  <si>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</si>
  <si>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</si>
  <si>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</si>
  <si>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</si>
  <si>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</si>
  <si>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</si>
  <si>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</si>
  <si>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</si>
  <si>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</si>
  <si>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</si>
  <si>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</si>
  <si>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</si>
  <si>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</si>
  <si>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</si>
  <si>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</si>
  <si>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</si>
  <si>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</si>
  <si>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</si>
  <si>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</si>
  <si>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</si>
  <si>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</si>
  <si>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</si>
  <si>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</si>
  <si>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</si>
  <si>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</si>
  <si>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</si>
  <si>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</si>
  <si>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</si>
  <si>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</si>
  <si>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</si>
  <si>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</si>
  <si>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</si>
  <si>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</si>
  <si>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</si>
  <si>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</si>
  <si>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</si>
  <si>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</si>
  <si>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</si>
  <si>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</si>
  <si>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</si>
  <si>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</si>
  <si>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</si>
  <si>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</si>
  <si>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</si>
  <si>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</si>
  <si>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</si>
  <si>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</si>
  <si>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</si>
  <si>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</si>
  <si>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</si>
  <si>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</si>
  <si>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</si>
  <si>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</si>
  <si>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</si>
  <si>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</si>
  <si>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</si>
  <si>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</si>
  <si>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</si>
  <si>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</si>
  <si>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</si>
  <si>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</si>
  <si>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</si>
  <si>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</si>
  <si>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</si>
  <si>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</si>
  <si>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</si>
  <si>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</si>
  <si>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</si>
  <si>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</si>
  <si>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</si>
  <si>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</si>
  <si>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</si>
  <si>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</si>
  <si>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</si>
  <si>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</si>
  <si>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</si>
  <si>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</si>
  <si>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</si>
  <si>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</si>
  <si>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</si>
  <si>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</si>
  <si>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</si>
  <si>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</si>
  <si>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</si>
  <si>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</si>
  <si>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</si>
  <si>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</si>
  <si>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</si>
  <si>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</si>
  <si>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</si>
  <si>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</si>
  <si>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</si>
  <si>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</si>
  <si>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</si>
  <si>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</si>
  <si>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</si>
  <si>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</si>
  <si>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</si>
  <si>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</si>
  <si>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</si>
  <si>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</si>
  <si>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</si>
  <si>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</si>
  <si>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</si>
  <si>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</si>
  <si>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</si>
  <si>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</si>
  <si>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</si>
  <si>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</si>
  <si>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</si>
  <si>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</si>
  <si>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</si>
  <si>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</si>
  <si>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</si>
  <si>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</si>
  <si>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</si>
  <si>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</si>
  <si>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</si>
  <si>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</si>
  <si>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</si>
  <si>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</si>
  <si>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</si>
  <si>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</si>
  <si>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</si>
  <si>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</si>
  <si>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</si>
  <si>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</si>
  <si>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</si>
  <si>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</si>
  <si>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</si>
  <si>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</si>
  <si>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</si>
  <si>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</si>
  <si>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</si>
  <si>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</si>
  <si>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</si>
  <si>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</si>
  <si>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</si>
  <si>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</si>
  <si>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</si>
  <si>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</si>
  <si>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</si>
  <si>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</si>
  <si>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</si>
  <si>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</si>
  <si>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</si>
  <si>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</si>
  <si>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</si>
  <si>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</si>
  <si>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</si>
  <si>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</si>
  <si>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</si>
  <si>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</si>
  <si>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</si>
  <si>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</si>
  <si>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</si>
  <si>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</si>
  <si>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</si>
  <si>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</si>
  <si>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</si>
  <si>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</si>
  <si>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</si>
  <si>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</si>
  <si>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</si>
  <si>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</si>
  <si>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</si>
  <si>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</si>
  <si>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</si>
  <si>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</si>
  <si>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</si>
  <si>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</si>
  <si>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</si>
  <si>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</si>
  <si>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</si>
  <si>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</si>
  <si>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</si>
  <si>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</si>
  <si>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</si>
  <si>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</si>
  <si>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</si>
  <si>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</si>
  <si>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</si>
  <si>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</si>
  <si>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</si>
  <si>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</si>
  <si>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</si>
  <si>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</si>
  <si>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</si>
  <si>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</si>
  <si>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</si>
  <si>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</si>
  <si>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</si>
  <si>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</si>
  <si>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</si>
  <si>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</si>
  <si>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</si>
  <si>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</si>
  <si>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</si>
  <si>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</si>
  <si>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</si>
  <si>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</si>
  <si>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</si>
  <si>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</si>
  <si>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</si>
  <si>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</si>
  <si>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</si>
  <si>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</si>
  <si>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</si>
  <si>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</si>
  <si>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</si>
  <si>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</si>
  <si>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</si>
  <si>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</si>
  <si>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</si>
  <si>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</si>
  <si>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</si>
  <si>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</si>
  <si>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</si>
  <si>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</si>
  <si>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</si>
  <si>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</si>
  <si>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</si>
  <si>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</si>
  <si>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</si>
  <si>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</si>
  <si>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</si>
  <si>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</si>
  <si>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</si>
  <si>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</si>
  <si>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</si>
  <si>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</si>
  <si>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</si>
  <si>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</si>
  <si>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</si>
  <si>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</si>
  <si>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</si>
  <si>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</si>
  <si>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</si>
  <si>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</si>
  <si>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</si>
  <si>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</si>
  <si>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</si>
  <si>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</si>
  <si>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</si>
  <si>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</si>
  <si>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</si>
  <si>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</si>
  <si>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</si>
  <si>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</si>
  <si>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</si>
  <si>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</si>
  <si>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</si>
  <si>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</si>
  <si>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</si>
  <si>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</si>
  <si>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</si>
  <si>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</si>
  <si>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</si>
  <si>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</si>
  <si>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</si>
  <si>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</si>
  <si>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</si>
  <si>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</si>
  <si>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</si>
  <si>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</si>
  <si>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</si>
  <si>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</si>
  <si>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</si>
  <si>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</si>
  <si>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</si>
  <si>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</si>
  <si>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</si>
  <si>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</si>
  <si>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</si>
  <si>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</si>
  <si>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</si>
  <si>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</si>
  <si>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</si>
  <si>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</si>
  <si>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</si>
  <si>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</si>
  <si>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</si>
  <si>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</si>
  <si>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</si>
  <si>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</si>
  <si>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</si>
  <si>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</si>
  <si>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</si>
  <si>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</si>
  <si>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</si>
  <si>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</si>
  <si>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</si>
  <si>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</si>
  <si>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</si>
  <si>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</si>
  <si>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</si>
  <si>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</si>
  <si>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</si>
  <si>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</si>
  <si>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</si>
  <si>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</si>
  <si>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</si>
  <si>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</si>
  <si>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</si>
  <si>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</si>
  <si>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</si>
  <si>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</si>
  <si>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</si>
  <si>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</si>
  <si>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</si>
  <si>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</si>
  <si>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</si>
  <si>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</si>
  <si>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</si>
  <si>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</si>
  <si>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</si>
  <si>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</si>
  <si>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</si>
  <si>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</si>
  <si>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</si>
  <si>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</si>
  <si>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</si>
  <si>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</si>
  <si>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</si>
  <si>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</si>
  <si>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</si>
  <si>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</si>
  <si>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</si>
  <si>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</si>
  <si>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</si>
  <si>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</si>
  <si>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</si>
  <si>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</si>
  <si>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</si>
  <si>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</si>
  <si>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</si>
  <si>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</si>
  <si>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</si>
  <si>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</si>
  <si>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</si>
  <si>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</si>
  <si>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</si>
  <si>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</si>
  <si>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</si>
  <si>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</si>
  <si>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</si>
  <si>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</si>
  <si>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</si>
  <si>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</si>
  <si>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</si>
  <si>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</si>
  <si>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</si>
  <si>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</si>
  <si>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</si>
  <si>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</si>
  <si>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</si>
  <si>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</si>
  <si>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</si>
  <si>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</si>
  <si>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</si>
  <si>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</si>
  <si>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</si>
  <si>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</si>
  <si>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</si>
  <si>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</si>
  <si>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</si>
  <si>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</si>
  <si>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</si>
  <si>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</si>
  <si>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</si>
  <si>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</si>
  <si>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</si>
  <si>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</si>
  <si>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</si>
  <si>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</si>
  <si>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</si>
  <si>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</si>
  <si>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</si>
  <si>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</si>
  <si>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</si>
  <si>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</si>
  <si>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</si>
  <si>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</si>
  <si>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</si>
  <si>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</si>
  <si>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</si>
  <si>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</si>
  <si>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</si>
  <si>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</si>
  <si>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</si>
  <si>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</si>
  <si>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</si>
  <si>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</si>
  <si>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</si>
  <si>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</si>
  <si>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</si>
  <si>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</si>
  <si>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</si>
  <si>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</si>
  <si>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</si>
  <si>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</si>
  <si>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</si>
  <si>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</si>
  <si>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</si>
  <si>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</si>
  <si>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</si>
  <si>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</si>
  <si>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</si>
  <si>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</si>
  <si>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</si>
  <si>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</si>
  <si>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</si>
  <si>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</si>
  <si>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</si>
  <si>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</si>
  <si>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</si>
  <si>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</si>
  <si>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</si>
  <si>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</si>
  <si>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</si>
  <si>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</si>
  <si>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</si>
  <si>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</si>
  <si>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</si>
  <si>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</si>
  <si>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</si>
  <si>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</si>
  <si>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</si>
  <si>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</si>
  <si>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</si>
  <si>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</si>
  <si>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</si>
  <si>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</si>
  <si>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</si>
  <si>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</si>
  <si>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</si>
  <si>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</si>
  <si>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</si>
  <si>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</si>
  <si>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</si>
  <si>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</si>
  <si>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</si>
  <si>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</si>
  <si>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</si>
  <si>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</si>
  <si>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</si>
  <si>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</si>
  <si>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</si>
  <si>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</si>
  <si>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</si>
  <si>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</si>
  <si>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</si>
  <si>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</si>
  <si>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</si>
  <si>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</si>
  <si>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</si>
  <si>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</si>
  <si>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</si>
  <si>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</si>
  <si>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</si>
  <si>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</si>
  <si>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</si>
  <si>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</si>
  <si>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</si>
  <si>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</si>
  <si>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</si>
  <si>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</si>
  <si>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</si>
  <si>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</si>
  <si>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</si>
  <si>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</si>
  <si>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</si>
  <si>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</si>
  <si>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</si>
  <si>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</si>
  <si>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</si>
  <si>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</si>
  <si>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</si>
  <si>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</si>
  <si>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</si>
  <si>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</si>
  <si>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</si>
  <si>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</si>
  <si>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</si>
  <si>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</si>
  <si>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</si>
  <si>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</si>
  <si>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</si>
  <si>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</si>
  <si>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</si>
  <si>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</si>
  <si>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</si>
  <si>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</si>
  <si>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</si>
  <si>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</si>
  <si>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</si>
  <si>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</si>
  <si>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</si>
  <si>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</si>
  <si>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</si>
  <si>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</si>
  <si>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</si>
  <si>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</si>
  <si>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</si>
  <si>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</si>
  <si>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</si>
  <si>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</si>
  <si>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</si>
  <si>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</si>
  <si>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</si>
  <si>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</si>
  <si>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</si>
  <si>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</si>
  <si>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</si>
  <si>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</si>
  <si>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</si>
  <si>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</si>
  <si>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</si>
  <si>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</si>
  <si>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</si>
  <si>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</si>
  <si>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</si>
  <si>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</si>
  <si>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</si>
  <si>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</si>
  <si>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</si>
  <si>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</si>
  <si>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</si>
  <si>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</si>
  <si>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</si>
  <si>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</si>
  <si>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</si>
  <si>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</si>
  <si>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</si>
  <si>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</si>
  <si>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</si>
  <si>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</si>
  <si>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</si>
  <si>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</si>
  <si>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</si>
  <si>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</si>
  <si>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</si>
  <si>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</si>
  <si>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</si>
  <si>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</si>
  <si>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</si>
  <si>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</si>
  <si>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</si>
  <si>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</si>
  <si>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</si>
  <si>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</si>
  <si>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</si>
  <si>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</si>
  <si>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</si>
  <si>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</si>
  <si>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</si>
  <si>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</si>
  <si>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</si>
  <si>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</si>
  <si>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</si>
  <si>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</si>
  <si>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</si>
  <si>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</si>
  <si>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</si>
  <si>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</si>
  <si>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</si>
  <si>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</si>
  <si>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</si>
  <si>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</si>
  <si>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</si>
  <si>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</si>
  <si>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</si>
  <si>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</si>
  <si>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</si>
  <si>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</si>
  <si>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</si>
  <si>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</si>
  <si>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</si>
  <si>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</si>
  <si>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</si>
  <si>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</si>
  <si>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</si>
  <si>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</si>
  <si>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</si>
  <si>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</si>
  <si>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</si>
  <si>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</si>
  <si>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</si>
  <si>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</si>
  <si>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</si>
  <si>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</si>
  <si>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</si>
  <si>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</si>
  <si>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</si>
  <si>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</si>
  <si>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</si>
  <si>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</si>
  <si>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</si>
  <si>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</si>
  <si>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</si>
  <si>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</si>
  <si>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</si>
  <si>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</si>
  <si>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</si>
  <si>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</si>
  <si>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</si>
  <si>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</si>
  <si>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</si>
  <si>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</si>
  <si>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</si>
  <si>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</si>
  <si>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</si>
  <si>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</si>
  <si>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</si>
  <si>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</si>
  <si>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</si>
  <si>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</si>
  <si>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</si>
  <si>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</si>
  <si>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</si>
  <si>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</si>
  <si>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</si>
  <si>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</si>
  <si>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</si>
  <si>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</si>
  <si>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</si>
  <si>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</si>
  <si>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</si>
  <si>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</si>
  <si>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</si>
  <si>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</si>
  <si>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</si>
  <si>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</si>
  <si>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</si>
  <si>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</si>
  <si>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</si>
  <si>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</si>
  <si>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</si>
  <si>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</si>
  <si>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</si>
  <si>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</si>
  <si>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</si>
  <si>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</si>
  <si>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</si>
  <si>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</si>
  <si>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</si>
  <si>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</si>
  <si>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</si>
  <si>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</si>
  <si>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</si>
  <si>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</si>
  <si>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</si>
  <si>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</si>
  <si>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</si>
  <si>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</si>
  <si>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</si>
  <si>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</si>
  <si>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</si>
  <si>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</si>
  <si>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</si>
  <si>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</si>
  <si>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</si>
  <si>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</si>
  <si>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</si>
  <si>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</si>
  <si>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</si>
  <si>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</si>
  <si>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</si>
  <si>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</si>
  <si>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</si>
  <si>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</si>
  <si>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</si>
  <si>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</si>
  <si>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</si>
  <si>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</si>
  <si>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</si>
  <si>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</si>
  <si>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</si>
  <si>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</si>
  <si>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</si>
  <si>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</si>
  <si>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</si>
  <si>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</si>
  <si>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</si>
  <si>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</si>
  <si>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</si>
  <si>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</si>
  <si>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</si>
  <si>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</si>
  <si>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</si>
  <si>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</si>
  <si>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</si>
  <si>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</si>
  <si>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</si>
  <si>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</si>
  <si>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</si>
  <si>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</si>
  <si>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</si>
  <si>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</si>
  <si>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</si>
  <si>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</si>
  <si>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</si>
  <si>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</si>
  <si>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</si>
  <si>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</si>
  <si>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</si>
  <si>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</si>
  <si>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</si>
  <si>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</si>
  <si>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</si>
  <si>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</si>
  <si>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</si>
  <si>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</si>
  <si>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</si>
  <si>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</si>
  <si>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</si>
  <si>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</si>
  <si>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</si>
  <si>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</si>
  <si>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</si>
  <si>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</si>
  <si>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</si>
  <si>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</si>
  <si>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</si>
  <si>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</si>
  <si>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</si>
  <si>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</si>
  <si>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</si>
  <si>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</si>
  <si>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</si>
  <si>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</si>
  <si>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</si>
  <si>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</si>
  <si>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</si>
  <si>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</si>
  <si>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</si>
  <si>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</si>
  <si>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</si>
  <si>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</si>
  <si>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</si>
  <si>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</si>
  <si>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</si>
  <si>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</si>
  <si>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</si>
  <si>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</si>
  <si>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</si>
  <si>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</si>
  <si>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</si>
  <si>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</si>
  <si>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</si>
  <si>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</si>
  <si>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</si>
  <si>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</si>
  <si>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</si>
  <si>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</si>
  <si>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</si>
  <si>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</si>
  <si>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</si>
  <si>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</si>
  <si>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</si>
  <si>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</si>
  <si>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</si>
  <si>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</si>
  <si>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</si>
  <si>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</si>
  <si>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</si>
  <si>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</si>
  <si>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</si>
  <si>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</si>
  <si>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</si>
  <si>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</si>
  <si>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</si>
  <si>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</si>
  <si>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</si>
  <si>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</si>
  <si>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</si>
  <si>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</si>
  <si>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</si>
  <si>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</si>
  <si>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</si>
  <si>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</si>
  <si>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</si>
  <si>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</si>
  <si>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</si>
  <si>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</si>
  <si>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</si>
  <si>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</si>
  <si>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</si>
  <si>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</si>
  <si>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</si>
  <si>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</si>
  <si>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</si>
  <si>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</si>
  <si>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</si>
  <si>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</si>
  <si>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</si>
  <si>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</si>
  <si>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</si>
  <si>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</si>
  <si>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</si>
  <si>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</si>
  <si>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</si>
  <si>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</si>
  <si>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</si>
  <si>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</si>
  <si>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</si>
  <si>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</si>
  <si>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</si>
  <si>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</si>
  <si>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</si>
  <si>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</si>
  <si>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</si>
  <si>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</si>
  <si>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</si>
  <si>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</si>
  <si>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</si>
  <si>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</si>
  <si>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</si>
  <si>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</si>
  <si>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</si>
  <si>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</si>
  <si>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</si>
  <si>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</si>
  <si>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</si>
  <si>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</si>
  <si>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</si>
  <si>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</si>
  <si>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</si>
  <si>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</si>
  <si>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</si>
  <si>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</si>
  <si>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</si>
  <si>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</si>
  <si>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</si>
  <si>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</si>
  <si>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</si>
  <si>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</si>
  <si>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</si>
  <si>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</si>
  <si>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</si>
  <si>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</si>
  <si>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</si>
  <si>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</si>
  <si>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</si>
  <si>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</si>
  <si>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</si>
  <si>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</si>
  <si>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</si>
  <si>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</si>
  <si>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</si>
  <si>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</si>
  <si>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</si>
  <si>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</si>
  <si>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</si>
  <si>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</si>
  <si>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</si>
  <si>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</si>
  <si>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</si>
  <si>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</si>
  <si>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</si>
  <si>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</si>
  <si>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</si>
  <si>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</si>
  <si>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</si>
  <si>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</si>
  <si>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</si>
  <si>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</si>
  <si>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</si>
  <si>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</si>
  <si>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</si>
  <si>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</si>
  <si>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</si>
  <si>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</si>
  <si>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</si>
  <si>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</si>
  <si>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</si>
  <si>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</si>
  <si>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</si>
  <si>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</si>
  <si>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</si>
  <si>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</si>
  <si>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</si>
  <si>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</si>
  <si>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</si>
  <si>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</si>
  <si>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</si>
  <si>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</si>
  <si>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</si>
  <si>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</si>
  <si>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</si>
  <si>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</si>
  <si>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</si>
  <si>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</si>
  <si>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</si>
  <si>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</si>
  <si>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</si>
  <si>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</si>
  <si>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</si>
  <si>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</si>
  <si>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</si>
  <si>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</si>
  <si>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</si>
  <si>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</si>
  <si>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</si>
  <si>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</si>
  <si>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</si>
  <si>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</si>
  <si>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</si>
  <si>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</si>
  <si>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</si>
  <si>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</si>
  <si>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</si>
  <si>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</si>
  <si>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</si>
  <si>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</si>
  <si>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</si>
  <si>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</si>
  <si>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</si>
  <si>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</si>
  <si>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</si>
  <si>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</si>
  <si>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</si>
  <si>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</si>
  <si>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</si>
  <si>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</si>
  <si>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</si>
  <si>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</si>
  <si>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</si>
  <si>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</si>
  <si>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</si>
  <si>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</si>
  <si>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</si>
  <si>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</si>
  <si>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</si>
  <si>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</si>
  <si>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</si>
  <si>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</si>
  <si>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</si>
  <si>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</si>
  <si>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</si>
  <si>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</si>
  <si>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</si>
  <si>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</si>
  <si>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</si>
  <si>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</si>
  <si>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</si>
  <si>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</si>
  <si>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</si>
  <si>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</si>
  <si>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</si>
  <si>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</si>
  <si>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</si>
  <si>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</si>
  <si>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</si>
  <si>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</si>
  <si>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</si>
  <si>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</si>
  <si>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</si>
  <si>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</si>
  <si>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</si>
  <si>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</si>
  <si>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</si>
  <si>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</si>
  <si>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</si>
  <si>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</si>
  <si>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</si>
  <si>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</si>
  <si>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</si>
  <si>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</si>
  <si>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</si>
  <si>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</si>
  <si>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</si>
  <si>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</si>
  <si>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</si>
  <si>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</si>
  <si>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</si>
  <si>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</si>
  <si>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</si>
  <si>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</si>
  <si>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</si>
  <si>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</si>
  <si>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</si>
  <si>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</si>
  <si>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</si>
  <si>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</si>
  <si>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</si>
  <si>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</si>
  <si>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</si>
  <si>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</si>
  <si>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</si>
  <si>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</si>
  <si>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</si>
  <si>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</si>
  <si>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</si>
  <si>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</si>
  <si>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</si>
  <si>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</si>
  <si>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</si>
  <si>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</si>
  <si>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</si>
  <si>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</si>
  <si>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</si>
  <si>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</si>
  <si>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</si>
  <si>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</si>
  <si>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</si>
  <si>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</si>
  <si>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</si>
  <si>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</si>
  <si>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</si>
  <si>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</si>
  <si>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</si>
  <si>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</si>
  <si>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</si>
  <si>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</si>
  <si>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</si>
  <si>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</si>
  <si>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</si>
  <si>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</si>
  <si>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</si>
  <si>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</si>
  <si>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</si>
  <si>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</si>
  <si>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</si>
  <si>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</si>
  <si>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</si>
  <si>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</si>
  <si>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</si>
  <si>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</si>
  <si>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</si>
  <si>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</si>
  <si>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</si>
  <si>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</si>
  <si>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</si>
  <si>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</si>
  <si>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</si>
  <si>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</si>
  <si>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</si>
  <si>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</si>
  <si>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</si>
  <si>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</si>
  <si>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</si>
  <si>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</si>
  <si>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</si>
  <si>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</si>
  <si>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</si>
  <si>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</si>
  <si>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</si>
  <si>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</si>
  <si>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</si>
  <si>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</si>
  <si>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</si>
  <si>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</si>
  <si>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</si>
  <si>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</si>
  <si>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</si>
  <si>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</si>
  <si>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</si>
  <si>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</si>
  <si>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</si>
  <si>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</si>
  <si>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</si>
  <si>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</si>
  <si>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</si>
  <si>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</si>
  <si>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</si>
  <si>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</si>
  <si>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</si>
  <si>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</si>
  <si>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</si>
  <si>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</si>
  <si>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</si>
  <si>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</si>
  <si>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</si>
  <si>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</si>
  <si>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</si>
  <si>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</si>
  <si>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</si>
  <si>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</si>
  <si>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</si>
  <si>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</si>
  <si>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</si>
  <si>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</si>
  <si>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</si>
  <si>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</si>
  <si>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</si>
  <si>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</si>
  <si>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</si>
  <si>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</si>
  <si>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</si>
  <si>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</si>
  <si>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</si>
  <si>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</si>
  <si>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</si>
  <si>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</si>
  <si>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</si>
  <si>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</si>
  <si>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</si>
  <si>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</si>
  <si>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</si>
  <si>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</si>
  <si>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</si>
  <si>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</si>
  <si>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</si>
  <si>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</si>
  <si>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</si>
  <si>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</si>
  <si>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</si>
  <si>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</si>
  <si>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</si>
  <si>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</si>
  <si>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</si>
  <si>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</si>
  <si>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</si>
  <si>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</si>
  <si>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</si>
  <si>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</si>
  <si>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</si>
  <si>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</si>
  <si>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</si>
  <si>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</si>
  <si>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</si>
  <si>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</si>
  <si>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</si>
  <si>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</si>
  <si>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</si>
  <si>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</si>
  <si>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</si>
  <si>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</si>
  <si>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</si>
  <si>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</si>
  <si>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</si>
  <si>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</si>
  <si>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</si>
  <si>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</si>
  <si>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</si>
  <si>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</si>
  <si>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</si>
  <si>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</si>
  <si>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</si>
  <si>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</si>
  <si>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</si>
  <si>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</si>
  <si>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</si>
  <si>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</si>
  <si>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</si>
  <si>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</si>
  <si>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</si>
  <si>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</si>
  <si>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</si>
  <si>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</si>
  <si>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</si>
  <si>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</si>
  <si>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</si>
  <si>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</si>
  <si>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</si>
  <si>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</si>
  <si>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</si>
  <si>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</si>
  <si>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</si>
  <si>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</si>
  <si>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</si>
  <si>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</si>
  <si>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</si>
  <si>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</si>
  <si>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</si>
  <si>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</si>
  <si>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</si>
  <si>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</si>
  <si>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</si>
  <si>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</si>
  <si>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</si>
  <si>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</si>
  <si>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</si>
  <si>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</si>
  <si>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</si>
  <si>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</si>
  <si>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</si>
  <si>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</si>
  <si>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</si>
  <si>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</si>
  <si>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</si>
  <si>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</si>
  <si>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</si>
  <si>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</si>
  <si>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</si>
  <si>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</si>
  <si>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</si>
  <si>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</si>
  <si>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</si>
  <si>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</si>
  <si>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</si>
  <si>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</si>
  <si>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</si>
  <si>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</si>
  <si>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</si>
  <si>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</si>
  <si>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</si>
  <si>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</si>
  <si>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</si>
  <si>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</si>
  <si>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</si>
  <si>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</si>
  <si>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</si>
  <si>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</si>
  <si>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</si>
  <si>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</si>
  <si>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</si>
  <si>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</si>
  <si>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</si>
  <si>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</si>
  <si>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</si>
  <si>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</si>
  <si>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</si>
  <si>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</si>
  <si>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</si>
  <si>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</si>
  <si>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</si>
  <si>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</si>
  <si>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</si>
  <si>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</si>
  <si>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</si>
  <si>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</si>
  <si>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</si>
  <si>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</si>
  <si>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</si>
  <si>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</si>
  <si>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</si>
  <si>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</si>
  <si>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</si>
  <si>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</si>
  <si>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</si>
  <si>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</si>
  <si>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</si>
  <si>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</si>
  <si>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</si>
  <si>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</si>
  <si>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</si>
  <si>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</si>
  <si>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</si>
  <si>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</si>
  <si>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</si>
  <si>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</si>
  <si>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</si>
  <si>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</si>
  <si>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</si>
  <si>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</si>
  <si>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</si>
  <si>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</si>
  <si>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</si>
  <si>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</si>
  <si>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</si>
  <si>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</si>
  <si>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</si>
  <si>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</si>
  <si>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</si>
  <si>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</si>
  <si>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</si>
  <si>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</si>
  <si>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</si>
  <si>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</si>
  <si>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</si>
  <si>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</si>
  <si>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</si>
  <si>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</si>
  <si>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</si>
  <si>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</si>
  <si>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</si>
  <si>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</si>
  <si>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</si>
  <si>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</si>
  <si>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</si>
  <si>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</si>
  <si>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</si>
  <si>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</si>
  <si>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</si>
  <si>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</si>
  <si>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</si>
  <si>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</si>
  <si>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</si>
  <si>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</si>
  <si>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</si>
  <si>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</si>
  <si>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</si>
  <si>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</si>
  <si>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</si>
  <si>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</si>
  <si>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</si>
  <si>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</si>
  <si>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</si>
  <si>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</si>
  <si>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</si>
  <si>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</si>
  <si>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</si>
  <si>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</si>
  <si>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</si>
  <si>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</si>
  <si>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</si>
  <si>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</si>
  <si>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</si>
  <si>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</si>
  <si>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</si>
  <si>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</si>
  <si>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</si>
  <si>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</si>
  <si>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</si>
  <si>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</si>
  <si>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</si>
  <si>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</si>
  <si>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</si>
  <si>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</si>
  <si>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</si>
  <si>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</si>
  <si>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</si>
  <si>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</si>
  <si>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</si>
  <si>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</si>
  <si>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</si>
  <si>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</si>
  <si>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</si>
  <si>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</si>
  <si>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</si>
  <si>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</si>
  <si>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</si>
  <si>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</si>
  <si>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</si>
  <si>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</si>
  <si>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</si>
  <si>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</si>
  <si>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</si>
  <si>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</si>
  <si>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</si>
  <si>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</si>
  <si>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</si>
  <si>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</si>
  <si>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</si>
  <si>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</si>
  <si>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</si>
  <si>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</si>
  <si>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</si>
  <si>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</si>
  <si>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</si>
  <si>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</si>
  <si>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</si>
  <si>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</si>
  <si>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</si>
  <si>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</si>
  <si>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</si>
  <si>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</si>
  <si>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</si>
  <si>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</si>
  <si>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</si>
  <si>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</si>
  <si>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</si>
  <si>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</si>
  <si>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</si>
  <si>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</si>
  <si>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</si>
  <si>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</si>
  <si>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</si>
  <si>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</si>
  <si>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</si>
  <si>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</si>
  <si>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</si>
  <si>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</si>
  <si>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</si>
  <si>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</si>
  <si>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</si>
  <si>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</si>
  <si>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</si>
  <si>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</si>
  <si>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</si>
  <si>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</si>
  <si>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</si>
  <si>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</si>
  <si>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</si>
  <si>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</si>
  <si>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</si>
  <si>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</si>
  <si>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</si>
  <si>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</si>
  <si>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</si>
  <si>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</si>
  <si>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</si>
  <si>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</si>
  <si>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</si>
  <si>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</si>
  <si>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</si>
  <si>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</si>
  <si>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</si>
  <si>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</si>
  <si>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</si>
  <si>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</si>
  <si>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</si>
  <si>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</si>
  <si>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</si>
  <si>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</si>
  <si>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</si>
  <si>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</si>
  <si>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</si>
  <si>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</si>
  <si>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</si>
  <si>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</si>
  <si>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</si>
  <si>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</si>
  <si>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</si>
  <si>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</si>
  <si>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</si>
  <si>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</si>
  <si>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</si>
  <si>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</si>
  <si>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</si>
  <si>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</si>
  <si>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</si>
  <si>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</si>
  <si>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</si>
  <si>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</si>
  <si>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</si>
  <si>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</si>
  <si>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</si>
  <si>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</si>
  <si>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</si>
  <si>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</si>
  <si>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</si>
  <si>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</si>
  <si>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</si>
  <si>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</si>
  <si>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</si>
  <si>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</si>
  <si>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</si>
  <si>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</si>
  <si>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</si>
  <si>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</si>
  <si>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</si>
  <si>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</si>
  <si>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</si>
  <si>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</si>
  <si>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</si>
  <si>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</si>
  <si>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</si>
  <si>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</si>
  <si>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</si>
  <si>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</si>
  <si>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</si>
  <si>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</si>
  <si>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</si>
  <si>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</si>
  <si>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</si>
  <si>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</si>
  <si>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</si>
  <si>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</si>
  <si>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</si>
  <si>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</si>
  <si>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</si>
  <si>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</si>
  <si>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</si>
  <si>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</si>
  <si>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</si>
  <si>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</si>
  <si>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</si>
  <si>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</si>
  <si>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</si>
  <si>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</si>
  <si>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</si>
  <si>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</si>
  <si>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</si>
  <si>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</si>
  <si>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</si>
  <si>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</si>
  <si>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</si>
  <si>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</si>
  <si>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</si>
  <si>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</si>
  <si>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</si>
  <si>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</si>
  <si>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</si>
  <si>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</si>
  <si>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</si>
  <si>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</si>
  <si>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</si>
  <si>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</si>
  <si>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</si>
  <si>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</si>
  <si>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</si>
  <si>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</si>
  <si>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</si>
  <si>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</si>
  <si>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</si>
  <si>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</si>
  <si>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</si>
  <si>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</si>
  <si>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</si>
  <si>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</si>
  <si>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</si>
  <si>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</si>
  <si>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</si>
  <si>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</si>
  <si>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</si>
  <si>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</si>
  <si>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</si>
  <si>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</si>
  <si>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</si>
  <si>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</si>
  <si>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</si>
  <si>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</si>
  <si>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</si>
  <si>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</si>
  <si>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</si>
  <si>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</si>
  <si>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</si>
  <si>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</si>
  <si>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</si>
  <si>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</si>
  <si>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</si>
  <si>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</si>
  <si>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</si>
  <si>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</si>
  <si>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</si>
  <si>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</si>
  <si>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</si>
  <si>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</si>
  <si>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</si>
  <si>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</si>
  <si>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</si>
  <si>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</si>
  <si>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</si>
  <si>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</si>
  <si>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</si>
  <si>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</si>
  <si>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</si>
  <si>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</si>
  <si>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</si>
  <si>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</si>
  <si>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</si>
  <si>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</si>
  <si>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</si>
  <si>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</si>
  <si>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</si>
  <si>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</si>
  <si>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</si>
  <si>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</si>
  <si>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</si>
  <si>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</si>
  <si>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</si>
  <si>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</si>
  <si>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</si>
  <si>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</si>
  <si>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</si>
  <si>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</si>
  <si>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</si>
  <si>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</si>
  <si>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</si>
  <si>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</si>
  <si>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</si>
  <si>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</si>
  <si>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</si>
  <si>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</si>
  <si>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</si>
  <si>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</si>
  <si>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</si>
  <si>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</si>
  <si>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</si>
  <si>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</si>
  <si>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</si>
  <si>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</si>
  <si>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</si>
  <si>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</si>
  <si>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</si>
  <si>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</si>
  <si>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</si>
  <si>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</si>
  <si>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</si>
  <si>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</si>
  <si>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</si>
  <si>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</si>
  <si>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</si>
  <si>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</si>
  <si>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</si>
  <si>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</si>
  <si>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</si>
  <si>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</si>
  <si>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</si>
  <si>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</si>
  <si>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</si>
  <si>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</si>
  <si>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</si>
  <si>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</si>
  <si>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</si>
  <si>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</si>
  <si>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</si>
  <si>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</si>
  <si>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</si>
  <si>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</si>
  <si>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</si>
  <si>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</si>
  <si>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</si>
  <si>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</si>
  <si>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</si>
  <si>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</si>
  <si>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</si>
  <si>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</si>
  <si>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</si>
  <si>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</si>
  <si>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</si>
  <si>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</si>
  <si>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</si>
  <si>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</si>
  <si>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</si>
  <si>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</si>
  <si>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</si>
  <si>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</si>
  <si>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</si>
  <si>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</si>
  <si>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</si>
  <si>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</si>
  <si>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</si>
  <si>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</si>
  <si>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</si>
  <si>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</si>
  <si>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</si>
  <si>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</si>
  <si>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</si>
  <si>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</si>
  <si>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</si>
  <si>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</si>
  <si>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</si>
  <si>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</si>
  <si>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</si>
  <si>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</si>
  <si>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</si>
  <si>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</si>
  <si>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</si>
  <si>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</si>
  <si>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</si>
  <si>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</si>
  <si>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</si>
  <si>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</si>
  <si>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</si>
  <si>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</si>
  <si>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</si>
  <si>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</si>
  <si>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</si>
  <si>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</si>
  <si>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</si>
  <si>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</si>
  <si>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</si>
  <si>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</si>
  <si>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</si>
  <si>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</si>
  <si>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</si>
  <si>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</si>
  <si>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</si>
  <si>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</si>
  <si>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</si>
  <si>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</si>
  <si>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</si>
  <si>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</si>
  <si>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</si>
  <si>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</si>
  <si>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</si>
  <si>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</si>
  <si>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</si>
  <si>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</si>
  <si>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</si>
  <si>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</si>
  <si>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</si>
  <si>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</si>
  <si>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</si>
  <si>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</si>
  <si>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</si>
  <si>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</si>
  <si>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</si>
  <si>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</si>
  <si>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</si>
  <si>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</si>
  <si>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</si>
  <si>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</si>
  <si>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</si>
  <si>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</si>
  <si>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</si>
  <si>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</si>
  <si>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</si>
  <si>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</si>
  <si>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</si>
  <si>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</si>
  <si>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</si>
  <si>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</si>
  <si>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</si>
  <si>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</si>
  <si>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</si>
  <si>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</si>
  <si>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</si>
  <si>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</si>
  <si>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</si>
  <si>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</si>
  <si>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</si>
  <si>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</si>
  <si>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</si>
  <si>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</si>
  <si>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</si>
  <si>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</si>
  <si>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</si>
  <si>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</si>
  <si>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</si>
  <si>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</si>
  <si>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</si>
  <si>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</si>
  <si>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</si>
  <si>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</si>
  <si>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</si>
  <si>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</si>
  <si>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</si>
  <si>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</si>
  <si>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</si>
  <si>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</si>
  <si>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</si>
  <si>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</si>
  <si>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</si>
  <si>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</si>
  <si>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</si>
  <si>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</si>
  <si>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</si>
  <si>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</si>
  <si>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</si>
  <si>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</si>
  <si>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</si>
  <si>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</si>
  <si>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</si>
  <si>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</si>
  <si>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</si>
  <si>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</si>
  <si>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</si>
  <si>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</si>
  <si>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</si>
  <si>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</si>
  <si>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</si>
  <si>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</si>
  <si>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</si>
  <si>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</si>
  <si>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</si>
  <si>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</si>
  <si>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</si>
  <si>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</si>
  <si>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</si>
  <si>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</si>
  <si>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</si>
  <si>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</si>
  <si>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</si>
  <si>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</si>
  <si>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</si>
  <si>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</si>
  <si>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</si>
  <si>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</si>
  <si>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</si>
  <si>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</si>
  <si>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</si>
  <si>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</si>
  <si>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</si>
  <si>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</si>
  <si>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</si>
  <si>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</si>
  <si>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</si>
  <si>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</si>
  <si>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</si>
  <si>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</si>
  <si>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</si>
  <si>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</si>
  <si>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</si>
  <si>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</si>
  <si>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</si>
  <si>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</si>
  <si>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</si>
  <si>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</si>
  <si>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</si>
  <si>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</si>
  <si>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</si>
  <si>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</si>
  <si>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</si>
  <si>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</si>
  <si>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</si>
  <si>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</si>
  <si>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</si>
  <si>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</si>
  <si>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</si>
  <si>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</si>
  <si>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</si>
  <si>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</si>
  <si>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</si>
  <si>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</si>
  <si>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</si>
  <si>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</si>
  <si>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</si>
  <si>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</si>
  <si>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</si>
  <si>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</si>
  <si>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</si>
  <si>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</si>
  <si>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</si>
  <si>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</si>
  <si>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</si>
  <si>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</si>
  <si>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</si>
  <si>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</si>
  <si>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</si>
  <si>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</si>
  <si>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</si>
  <si>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</si>
  <si>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</si>
  <si>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</si>
  <si>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</si>
  <si>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</si>
  <si>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</si>
  <si>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</si>
  <si>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</si>
  <si>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</si>
  <si>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</si>
  <si>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</si>
  <si>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</si>
  <si>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</si>
  <si>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</si>
  <si>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</si>
  <si>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</si>
  <si>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</si>
  <si>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</si>
  <si>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</si>
  <si>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</si>
  <si>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</si>
  <si>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</si>
  <si>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</si>
  <si>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</si>
  <si>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</si>
  <si>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</si>
  <si>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</si>
  <si>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</si>
  <si>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</si>
  <si>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</si>
  <si>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</si>
  <si>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</si>
  <si>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</si>
  <si>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</si>
  <si>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</si>
  <si>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</si>
  <si>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</si>
  <si>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</si>
  <si>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</si>
  <si>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</si>
  <si>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</si>
  <si>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</si>
  <si>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</si>
  <si>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</si>
  <si>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</si>
  <si>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</si>
  <si>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</si>
  <si>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</si>
  <si>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</si>
  <si>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</si>
  <si>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</si>
  <si>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</si>
  <si>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</si>
  <si>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</si>
  <si>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</si>
  <si>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</si>
  <si>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</si>
  <si>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</si>
  <si>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</si>
  <si>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</si>
  <si>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</si>
  <si>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</si>
  <si>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</si>
  <si>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</si>
  <si>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</si>
  <si>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</si>
  <si>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</si>
  <si>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</si>
  <si>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</si>
  <si>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</si>
  <si>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</si>
  <si>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</si>
  <si>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</si>
  <si>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</si>
  <si>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</si>
  <si>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</si>
  <si>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</si>
  <si>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</si>
  <si>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</si>
  <si>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</si>
  <si>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</si>
  <si>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</si>
  <si>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</si>
  <si>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</si>
  <si>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</si>
  <si>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</si>
  <si>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</si>
  <si>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</si>
  <si>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</si>
  <si>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</si>
  <si>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</si>
  <si>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</si>
  <si>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</si>
  <si>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</si>
  <si>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</si>
  <si>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</si>
  <si>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</si>
  <si>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</si>
  <si>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</si>
  <si>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</si>
  <si>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</si>
  <si>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</si>
  <si>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</si>
  <si>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</si>
  <si>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</si>
  <si>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</si>
  <si>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</si>
  <si>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</si>
  <si>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</si>
  <si>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</si>
  <si>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</si>
  <si>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</si>
  <si>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</si>
  <si>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</si>
  <si>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</si>
  <si>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</si>
  <si>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</si>
  <si>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</si>
  <si>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</si>
  <si>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</si>
  <si>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</si>
  <si>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</si>
  <si>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</si>
  <si>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</si>
  <si>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</si>
  <si>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</si>
  <si>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</si>
  <si>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</si>
  <si>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</si>
  <si>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</si>
  <si>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</si>
  <si>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</si>
  <si>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</si>
  <si>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</si>
  <si>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</si>
  <si>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</si>
  <si>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</si>
  <si>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</si>
  <si>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</si>
  <si>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</si>
  <si>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</si>
  <si>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</si>
  <si>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</si>
  <si>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</si>
  <si>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</si>
  <si>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</si>
  <si>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</si>
  <si>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</si>
  <si>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</si>
  <si>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</si>
  <si>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</si>
  <si>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</si>
  <si>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</si>
  <si>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</si>
  <si>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</si>
  <si>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</si>
  <si>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</si>
  <si>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</si>
  <si>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</si>
  <si>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</si>
  <si>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</si>
  <si>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</si>
  <si>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</si>
  <si>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</si>
  <si>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</si>
  <si>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</si>
  <si>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</si>
  <si>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</si>
  <si>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</si>
  <si>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</si>
  <si>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</si>
  <si>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</si>
  <si>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</si>
  <si>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</si>
  <si>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</si>
  <si>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</si>
  <si>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</si>
  <si>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</si>
  <si>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</si>
  <si>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</si>
  <si>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</si>
  <si>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</si>
  <si>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</si>
  <si>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</si>
  <si>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</si>
  <si>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</si>
  <si>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</si>
  <si>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</si>
  <si>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</si>
  <si>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</si>
  <si>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</si>
  <si>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</si>
  <si>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</si>
  <si>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</si>
  <si>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</si>
  <si>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</si>
  <si>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</si>
  <si>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</si>
  <si>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</si>
  <si>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</si>
  <si>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</si>
  <si>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</si>
  <si>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</si>
  <si>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</si>
  <si>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</si>
  <si>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</si>
  <si>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</si>
  <si>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</si>
  <si>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</si>
  <si>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</si>
  <si>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</si>
  <si>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</si>
  <si>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</si>
  <si>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</si>
  <si>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</si>
  <si>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</si>
  <si>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</si>
  <si>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</si>
  <si>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</si>
  <si>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</si>
  <si>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</si>
  <si>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</si>
  <si>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</si>
  <si>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</si>
  <si>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</si>
  <si>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</si>
  <si>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</si>
  <si>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</si>
  <si>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</si>
  <si>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</si>
  <si>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</si>
  <si>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</si>
  <si>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</si>
  <si>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</si>
  <si>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</si>
  <si>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</si>
  <si>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</si>
  <si>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</si>
  <si>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</si>
  <si>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</si>
  <si>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</si>
  <si>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</si>
  <si>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</si>
  <si>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</si>
  <si>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</si>
  <si>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</si>
  <si>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</si>
  <si>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</si>
  <si>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</si>
  <si>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</si>
  <si>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</si>
  <si>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</si>
  <si>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</si>
  <si>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</si>
  <si>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</si>
  <si>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</si>
  <si>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</si>
  <si>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</si>
  <si>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</si>
  <si>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</si>
  <si>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</si>
  <si>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</si>
  <si>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</si>
  <si>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</si>
  <si>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</si>
  <si>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</si>
  <si>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</si>
  <si>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</si>
  <si>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</si>
  <si>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</si>
  <si>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</si>
  <si>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</si>
  <si>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</si>
  <si>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</si>
  <si>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</si>
  <si>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</si>
  <si>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</si>
  <si>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</si>
  <si>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</si>
  <si>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</si>
  <si>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</si>
  <si>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</si>
  <si>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</si>
  <si>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</si>
  <si>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</si>
  <si>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</si>
  <si>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</si>
  <si>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</si>
  <si>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</si>
  <si>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</si>
  <si>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</si>
  <si>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</si>
  <si>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</si>
  <si>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</si>
  <si>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</si>
  <si>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</si>
  <si>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</si>
  <si>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</si>
  <si>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</si>
  <si>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</si>
  <si>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</si>
  <si>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</si>
  <si>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</si>
  <si>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</si>
  <si>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</si>
  <si>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</si>
  <si>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</si>
  <si>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</si>
  <si>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</si>
  <si>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</si>
  <si>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</si>
  <si>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</si>
  <si>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</si>
  <si>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</si>
  <si>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</si>
  <si>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</si>
  <si>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</si>
  <si>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</si>
  <si>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</si>
  <si>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</si>
  <si>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</si>
  <si>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</si>
  <si>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</si>
  <si>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</si>
  <si>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</si>
  <si>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</si>
  <si>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</si>
  <si>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</si>
  <si>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</si>
  <si>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</si>
  <si>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</si>
  <si>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</si>
  <si>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</si>
  <si>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</si>
  <si>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</si>
  <si>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</si>
  <si>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</si>
  <si>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</si>
  <si>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</si>
  <si>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</si>
  <si>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</si>
  <si>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</si>
  <si>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</si>
  <si>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</si>
  <si>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</si>
  <si>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</si>
  <si>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</si>
  <si>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</si>
  <si>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</si>
  <si>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</si>
  <si>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</si>
  <si>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</si>
  <si>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</si>
  <si>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</si>
  <si>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</si>
  <si>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</si>
  <si>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</si>
  <si>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</si>
  <si>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</si>
  <si>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</si>
  <si>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</si>
  <si>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</si>
  <si>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</si>
  <si>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</si>
  <si>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</si>
  <si>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</si>
  <si>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</si>
  <si>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</si>
  <si>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</si>
  <si>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</si>
  <si>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</si>
  <si>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</si>
  <si>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</si>
  <si>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</si>
  <si>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</si>
  <si>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</si>
  <si>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</si>
  <si>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</si>
  <si>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</si>
  <si>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</si>
  <si>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</si>
  <si>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</si>
  <si>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</si>
  <si>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</si>
  <si>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</si>
  <si>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</si>
  <si>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</si>
  <si>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</si>
  <si>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</si>
  <si>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</si>
  <si>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</si>
  <si>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</si>
  <si>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</si>
  <si>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</si>
  <si>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</si>
  <si>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</si>
  <si>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</si>
  <si>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</si>
  <si>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</si>
  <si>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</si>
  <si>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</si>
  <si>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</si>
  <si>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</si>
  <si>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</si>
  <si>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</si>
  <si>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</si>
  <si>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</si>
  <si>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</si>
  <si>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</si>
  <si>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</si>
  <si>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</si>
  <si>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</si>
  <si>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</si>
  <si>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</si>
  <si>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</si>
  <si>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</si>
  <si>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</si>
  <si>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</si>
  <si>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</si>
  <si>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</si>
  <si>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</si>
  <si>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</si>
  <si>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</si>
  <si>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</si>
  <si>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</si>
  <si>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</si>
  <si>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</si>
  <si>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</si>
  <si>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</si>
  <si>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</si>
  <si>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</si>
  <si>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</si>
  <si>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</si>
  <si>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</si>
  <si>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</si>
  <si>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</si>
  <si>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</si>
  <si>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</si>
  <si>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</si>
  <si>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</si>
  <si>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</si>
  <si>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</si>
  <si>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</si>
  <si>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</si>
  <si>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</si>
  <si>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</si>
  <si>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</si>
  <si>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</si>
  <si>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</si>
  <si>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</si>
  <si>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</si>
  <si>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</si>
  <si>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</si>
  <si>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</si>
  <si>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</si>
  <si>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</si>
  <si>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</si>
  <si>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</si>
  <si>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</si>
  <si>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</si>
  <si>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</si>
  <si>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</si>
  <si>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</si>
  <si>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</si>
  <si>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</si>
  <si>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</si>
  <si>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</si>
  <si>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</si>
  <si>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</si>
  <si>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</si>
  <si>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</si>
  <si>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</si>
  <si>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</si>
  <si>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</si>
  <si>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</si>
  <si>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</si>
  <si>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</si>
  <si>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</si>
  <si>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</si>
  <si>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</si>
  <si>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</si>
  <si>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</si>
  <si>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</si>
  <si>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</si>
  <si>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</si>
  <si>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</si>
  <si>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</si>
  <si>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</si>
  <si>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</si>
  <si>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</si>
  <si>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</si>
  <si>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</si>
  <si>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</si>
  <si>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</si>
  <si>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</si>
  <si>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</si>
  <si>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</si>
  <si>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</si>
  <si>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</si>
  <si>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</si>
  <si>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</si>
  <si>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</si>
  <si>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</si>
  <si>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</si>
  <si>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</si>
  <si>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</si>
  <si>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</si>
  <si>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</si>
  <si>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</si>
  <si>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</si>
  <si>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</si>
  <si>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</si>
  <si>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</si>
  <si>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</si>
  <si>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</si>
  <si>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</si>
  <si>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</si>
  <si>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</si>
  <si>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</si>
  <si>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</si>
  <si>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</si>
  <si>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</si>
  <si>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</si>
  <si>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</si>
  <si>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</si>
  <si>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</si>
  <si>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</si>
  <si>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</si>
  <si>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</si>
  <si>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</si>
  <si>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</si>
  <si>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</si>
  <si>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</si>
  <si>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</si>
  <si>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</si>
  <si>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</si>
  <si>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</si>
  <si>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</si>
  <si>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</si>
  <si>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</si>
  <si>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</si>
  <si>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</si>
  <si>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</si>
  <si>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</si>
  <si>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</si>
  <si>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</si>
  <si>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</si>
  <si>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</si>
  <si>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</si>
  <si>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</si>
  <si>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</si>
  <si>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</si>
  <si>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</si>
  <si>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</si>
  <si>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</si>
  <si>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</si>
  <si>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</si>
  <si>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</si>
  <si>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</si>
  <si>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</si>
  <si>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</si>
  <si>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</si>
  <si>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</si>
  <si>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</si>
  <si>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</si>
  <si>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</si>
  <si>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</si>
  <si>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</si>
  <si>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</si>
  <si>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</si>
  <si>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</si>
  <si>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</si>
  <si>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</si>
  <si>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</si>
  <si>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</si>
  <si>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</si>
  <si>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</si>
  <si>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</si>
  <si>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</si>
  <si>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</si>
  <si>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</si>
  <si>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</si>
  <si>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</si>
  <si>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</si>
  <si>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</si>
  <si>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</si>
  <si>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</si>
  <si>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</si>
  <si>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</si>
  <si>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</si>
  <si>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</si>
  <si>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</si>
  <si>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</si>
  <si>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</si>
  <si>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</si>
  <si>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</si>
  <si>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</si>
  <si>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</si>
  <si>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</si>
  <si>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</si>
  <si>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</si>
  <si>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</si>
  <si>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</si>
  <si>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</si>
  <si>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</si>
  <si>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</si>
  <si>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</si>
  <si>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</si>
  <si>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</si>
  <si>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</si>
  <si>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</si>
  <si>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</si>
  <si>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</si>
  <si>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</si>
  <si>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</si>
  <si>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</si>
  <si>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</si>
  <si>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</si>
  <si>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</si>
  <si>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</si>
  <si>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</si>
  <si>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</si>
  <si>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</si>
  <si>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</si>
  <si>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</si>
  <si>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</si>
  <si>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</si>
  <si>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</si>
  <si>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</si>
  <si>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</si>
  <si>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</si>
  <si>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</si>
  <si>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</si>
  <si>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</si>
  <si>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</si>
  <si>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</si>
  <si>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</si>
  <si>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</si>
  <si>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</si>
  <si>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</si>
  <si>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</si>
  <si>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</si>
  <si>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</si>
  <si>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</si>
  <si>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</si>
  <si>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</si>
  <si>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</si>
  <si>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</si>
  <si>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</si>
  <si>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</si>
  <si>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</si>
  <si>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</si>
  <si>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</si>
  <si>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</si>
  <si>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</si>
  <si>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</si>
  <si>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</si>
  <si>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</si>
  <si>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</si>
  <si>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</si>
  <si>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</si>
  <si>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</si>
  <si>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</si>
  <si>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</si>
  <si>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</si>
  <si>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</si>
  <si>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</si>
  <si>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</si>
  <si>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</si>
  <si>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</si>
  <si>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</si>
  <si>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</si>
  <si>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</si>
  <si>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</si>
  <si>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</si>
  <si>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</si>
  <si>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</si>
  <si>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</si>
  <si>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</si>
  <si>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</si>
  <si>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</si>
  <si>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</si>
  <si>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</si>
  <si>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</si>
  <si>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</si>
  <si>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</si>
  <si>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</si>
  <si>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</si>
  <si>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</si>
  <si>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</si>
  <si>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</si>
  <si>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</si>
  <si>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</si>
  <si>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</si>
  <si>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</si>
  <si>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</si>
  <si>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</si>
  <si>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</si>
  <si>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</si>
  <si>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</si>
  <si>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</si>
  <si>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</si>
  <si>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</si>
  <si>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</si>
  <si>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</si>
  <si>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</si>
  <si>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</si>
  <si>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</si>
  <si>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</si>
  <si>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</si>
  <si>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</si>
  <si>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</si>
  <si>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</si>
  <si>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</si>
  <si>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</si>
  <si>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</si>
  <si>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</si>
  <si>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</si>
  <si>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</si>
  <si>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</si>
  <si>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</si>
  <si>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</si>
  <si>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</si>
  <si>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</si>
  <si>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</si>
  <si>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</si>
  <si>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</si>
  <si>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</si>
  <si>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</si>
  <si>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</si>
  <si>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</si>
  <si>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</si>
  <si>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</si>
  <si>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</si>
  <si>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</si>
  <si>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</si>
  <si>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</si>
  <si>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</si>
  <si>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</si>
  <si>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</si>
  <si>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</si>
  <si>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</si>
  <si>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</si>
  <si>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</si>
  <si>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</si>
  <si>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</si>
  <si>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</si>
  <si>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</si>
  <si>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</si>
  <si>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</si>
  <si>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</si>
  <si>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</si>
  <si>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</si>
  <si>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</si>
  <si>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</si>
  <si>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</si>
  <si>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</si>
  <si>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</si>
  <si>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</si>
  <si>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</si>
  <si>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</si>
  <si>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</si>
  <si>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</si>
  <si>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</si>
  <si>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</si>
  <si>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</si>
  <si>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</si>
  <si>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</si>
  <si>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</si>
  <si>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</si>
  <si>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</si>
  <si>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</si>
  <si>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</si>
  <si>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</si>
  <si>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</si>
  <si>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</si>
  <si>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</si>
  <si>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</si>
  <si>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</si>
  <si>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</si>
  <si>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</si>
  <si>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</si>
  <si>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</si>
  <si>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</si>
  <si>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</si>
  <si>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</si>
  <si>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</si>
  <si>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</si>
  <si>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</si>
  <si>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</si>
  <si>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</si>
  <si>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</si>
  <si>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</si>
  <si>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</si>
  <si>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</si>
  <si>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</si>
  <si>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</si>
  <si>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</si>
  <si>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</si>
  <si>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</si>
  <si>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</si>
  <si>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</si>
  <si>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</si>
  <si>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</si>
  <si>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</si>
  <si>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</si>
  <si>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</si>
  <si>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</si>
  <si>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</si>
  <si>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</si>
  <si>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</si>
  <si>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</si>
  <si>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</si>
  <si>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</si>
  <si>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</si>
  <si>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</si>
  <si>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</si>
  <si>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</si>
  <si>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</si>
  <si>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</si>
  <si>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</si>
  <si>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</si>
  <si>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</si>
  <si>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</si>
  <si>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</si>
  <si>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</si>
  <si>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</si>
  <si>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</si>
  <si>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</si>
  <si>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</si>
  <si>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</si>
  <si>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</si>
  <si>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</si>
  <si>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</si>
  <si>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</si>
  <si>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</si>
  <si>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</si>
  <si>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</si>
  <si>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</si>
  <si>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</si>
  <si>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</si>
  <si>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</si>
  <si>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</si>
  <si>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</si>
  <si>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</si>
  <si>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</si>
  <si>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</si>
  <si>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</si>
  <si>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</si>
  <si>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</si>
  <si>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</si>
  <si>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</si>
  <si>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</si>
  <si>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</si>
  <si>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</si>
  <si>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</si>
  <si>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</si>
  <si>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</si>
  <si>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</si>
  <si>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</si>
  <si>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</si>
  <si>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</si>
  <si>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</si>
  <si>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</si>
  <si>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</si>
  <si>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</si>
  <si>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</si>
  <si>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</si>
  <si>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</si>
  <si>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</si>
  <si>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</si>
  <si>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</si>
  <si>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</si>
  <si>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</si>
  <si>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</si>
  <si>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</si>
  <si>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</si>
  <si>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</si>
  <si>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</si>
  <si>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</si>
  <si>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</si>
  <si>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</si>
  <si>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</si>
  <si>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</si>
  <si>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</si>
  <si>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</si>
  <si>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</si>
  <si>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</si>
  <si>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</si>
  <si>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</si>
  <si>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</si>
  <si>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</si>
  <si>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</si>
  <si>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</si>
  <si>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</si>
  <si>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</si>
  <si>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</si>
  <si>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</si>
  <si>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</si>
  <si>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</si>
  <si>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</si>
  <si>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</si>
  <si>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</si>
  <si>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</si>
  <si>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</si>
  <si>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</si>
  <si>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</si>
  <si>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</si>
  <si>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</si>
  <si>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</si>
  <si>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</si>
  <si>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</si>
  <si>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</si>
  <si>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</si>
  <si>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</si>
  <si>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</si>
  <si>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</si>
  <si>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</si>
  <si>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</si>
  <si>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</si>
  <si>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</si>
  <si>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</si>
  <si>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</si>
  <si>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</si>
  <si>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</si>
  <si>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</si>
  <si>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</si>
  <si>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</si>
  <si>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</si>
  <si>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</si>
  <si>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</si>
  <si>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</si>
  <si>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</si>
  <si>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</si>
  <si>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</si>
  <si>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</si>
  <si>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</si>
  <si>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</si>
  <si>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</si>
  <si>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</si>
  <si>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</si>
  <si>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</si>
  <si>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</si>
  <si>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</si>
  <si>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</si>
  <si>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</si>
  <si>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</si>
  <si>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</si>
  <si>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</si>
  <si>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</si>
  <si>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</si>
  <si>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</si>
  <si>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</si>
  <si>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</si>
  <si>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</si>
  <si>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</si>
  <si>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</si>
  <si>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</si>
  <si>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</si>
  <si>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</si>
  <si>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</si>
  <si>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</si>
  <si>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</si>
  <si>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</si>
  <si>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</si>
  <si>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</si>
  <si>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</si>
  <si>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</si>
  <si>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</si>
  <si>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</si>
  <si>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</si>
  <si>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</si>
  <si>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</si>
  <si>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</si>
  <si>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</si>
  <si>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</si>
  <si>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</si>
  <si>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</si>
  <si>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</si>
  <si>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</si>
  <si>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</si>
  <si>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</si>
  <si>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</si>
  <si>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</si>
  <si>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</si>
  <si>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</si>
  <si>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</si>
  <si>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</si>
  <si>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</si>
  <si>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</si>
  <si>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</si>
  <si>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</si>
  <si>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</si>
  <si>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</si>
  <si>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</si>
  <si>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</si>
  <si>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</si>
  <si>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</si>
  <si>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</si>
  <si>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</si>
  <si>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</si>
  <si>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</si>
  <si>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</si>
  <si>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</si>
  <si>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</si>
  <si>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</si>
  <si>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</si>
  <si>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</si>
  <si>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</si>
  <si>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</si>
  <si>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</si>
  <si>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</si>
  <si>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</si>
  <si>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</si>
  <si>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</si>
  <si>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</si>
  <si>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</si>
  <si>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</si>
  <si>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</si>
  <si>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</si>
  <si>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</si>
  <si>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</si>
  <si>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</si>
  <si>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</si>
  <si>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</si>
  <si>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</si>
  <si>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</si>
  <si>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</si>
  <si>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</si>
  <si>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</si>
  <si>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</si>
  <si>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</si>
  <si>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</si>
  <si>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</si>
  <si>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</si>
  <si>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</si>
  <si>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</si>
  <si>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</si>
  <si>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</si>
  <si>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</si>
  <si>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</si>
  <si>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</si>
  <si>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</si>
  <si>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</si>
  <si>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</si>
  <si>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</si>
  <si>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</si>
  <si>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</si>
  <si>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</si>
  <si>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</si>
  <si>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</si>
  <si>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</si>
  <si>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</si>
  <si>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</si>
  <si>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</si>
  <si>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</si>
  <si>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</si>
  <si>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</si>
  <si>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</si>
  <si>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</si>
  <si>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</si>
  <si>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</si>
  <si>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</si>
  <si>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</si>
  <si>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</si>
  <si>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</si>
  <si>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</si>
  <si>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</si>
  <si>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</si>
  <si>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</si>
  <si>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</si>
  <si>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</si>
  <si>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</si>
  <si>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</si>
  <si>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</si>
  <si>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</si>
  <si>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</si>
  <si>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</si>
  <si>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</si>
  <si>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</si>
  <si>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</si>
  <si>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</si>
  <si>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</si>
  <si>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</si>
  <si>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</si>
  <si>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</si>
  <si>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</si>
  <si>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</si>
  <si>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</si>
  <si>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</si>
  <si>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</si>
  <si>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</si>
  <si>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</si>
  <si>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</si>
  <si>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</si>
  <si>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</si>
  <si>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</si>
  <si>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</si>
  <si>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</si>
  <si>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</si>
  <si>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</si>
  <si>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</si>
  <si>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</si>
  <si>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</si>
  <si>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</si>
  <si>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</si>
  <si>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</si>
  <si>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</si>
  <si>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</si>
  <si>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</si>
  <si>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</si>
  <si>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</si>
  <si>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</si>
  <si>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</si>
  <si>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</si>
  <si>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</si>
  <si>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</si>
  <si>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</si>
  <si>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</si>
  <si>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</si>
  <si>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</si>
  <si>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</si>
  <si>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</si>
  <si>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</si>
  <si>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</si>
  <si>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</si>
  <si>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</si>
  <si>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</si>
  <si>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</si>
  <si>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</si>
  <si>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</si>
  <si>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</si>
  <si>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</si>
  <si>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</si>
  <si>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</si>
  <si>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</si>
  <si>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</si>
  <si>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</si>
  <si>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</si>
  <si>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</si>
  <si>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</si>
  <si>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</si>
  <si>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</si>
  <si>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</si>
  <si>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</si>
  <si>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</si>
  <si>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</si>
  <si>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</si>
  <si>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</si>
  <si>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</si>
  <si>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</si>
  <si>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</si>
  <si>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</si>
  <si>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</si>
  <si>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</si>
  <si>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</si>
  <si>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</si>
  <si>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</si>
  <si>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</si>
  <si>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</si>
  <si>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</si>
  <si>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</si>
  <si>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</si>
  <si>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</si>
  <si>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</si>
  <si>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</si>
  <si>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</si>
  <si>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</si>
  <si>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</si>
  <si>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</si>
  <si>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</si>
  <si>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</si>
  <si>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</si>
  <si>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</si>
  <si>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</si>
  <si>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</si>
  <si>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</si>
  <si>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</si>
  <si>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</si>
  <si>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</si>
  <si>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</si>
  <si>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</si>
  <si>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</si>
  <si>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</si>
  <si>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</si>
  <si>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</si>
  <si>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</si>
  <si>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</si>
  <si>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</si>
  <si>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</si>
  <si>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</si>
  <si>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</si>
  <si>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</si>
  <si>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</si>
  <si>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</si>
  <si>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</si>
  <si>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</si>
  <si>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</si>
  <si>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</si>
  <si>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</si>
  <si>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</si>
  <si>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</si>
  <si>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</si>
  <si>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</si>
  <si>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</si>
  <si>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</si>
  <si>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</si>
  <si>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</si>
  <si>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</si>
  <si>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</si>
  <si>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</si>
  <si>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</si>
  <si>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</si>
  <si>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</si>
  <si>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</si>
  <si>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</si>
  <si>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</si>
  <si>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</si>
  <si>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</si>
  <si>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</si>
  <si>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</si>
  <si>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</si>
  <si>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</si>
  <si>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</si>
  <si>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</si>
  <si>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</si>
  <si>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</si>
  <si>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</si>
  <si>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</si>
  <si>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</si>
  <si>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</si>
  <si>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</si>
  <si>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</si>
  <si>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</si>
  <si>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</si>
  <si>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</si>
  <si>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</si>
  <si>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</si>
  <si>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</si>
  <si>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</si>
  <si>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</si>
  <si>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</si>
  <si>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</si>
  <si>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</si>
  <si>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</si>
  <si>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</si>
  <si>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</si>
  <si>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</si>
  <si>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</si>
  <si>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</si>
  <si>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</si>
  <si>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</si>
  <si>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</si>
  <si>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</si>
  <si>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</si>
  <si>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</si>
  <si>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</si>
  <si>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</si>
  <si>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</si>
  <si>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</si>
  <si>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</si>
  <si>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</si>
  <si>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</si>
  <si>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</si>
  <si>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</si>
  <si>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</si>
  <si>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</si>
  <si>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</si>
  <si>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</si>
  <si>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</si>
  <si>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</si>
  <si>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</si>
  <si>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</si>
  <si>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</si>
  <si>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</si>
  <si>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</si>
  <si>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</si>
  <si>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</si>
  <si>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</si>
  <si>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</si>
  <si>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</si>
  <si>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</si>
  <si>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</si>
  <si>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</si>
  <si>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</si>
  <si>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</si>
  <si>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</si>
  <si>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</si>
  <si>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</si>
  <si>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</si>
  <si>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</si>
  <si>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</si>
  <si>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</si>
  <si>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</si>
  <si>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</si>
  <si>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</si>
  <si>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</si>
  <si>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</si>
  <si>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</si>
  <si>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</si>
  <si>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</si>
  <si>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</si>
  <si>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</si>
  <si>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</si>
  <si>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</si>
  <si>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</si>
  <si>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</si>
  <si>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</si>
  <si>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</si>
  <si>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</si>
  <si>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</si>
  <si>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</si>
  <si>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</si>
  <si>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</si>
  <si>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</si>
  <si>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</si>
  <si>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</si>
  <si>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</si>
  <si>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</si>
  <si>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</si>
  <si>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</si>
  <si>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</si>
  <si>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</si>
  <si>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</si>
  <si>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</si>
  <si>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</si>
  <si>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</si>
  <si>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</si>
  <si>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</si>
  <si>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</si>
  <si>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</si>
  <si>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</si>
  <si>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</si>
  <si>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</si>
  <si>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</si>
  <si>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</si>
  <si>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</si>
  <si>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</si>
  <si>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</si>
  <si>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</si>
  <si>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</si>
  <si>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</si>
  <si>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</si>
  <si>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</si>
  <si>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</si>
  <si>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</si>
  <si>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</si>
  <si>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</si>
  <si>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</si>
  <si>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</si>
  <si>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</si>
  <si>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</si>
  <si>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</si>
  <si>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</si>
  <si>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</si>
  <si>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</si>
  <si>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</si>
  <si>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</si>
  <si>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</si>
  <si>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</si>
  <si>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</si>
  <si>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</si>
  <si>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</si>
  <si>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</si>
  <si>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</si>
  <si>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</si>
  <si>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</si>
  <si>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</si>
  <si>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</si>
  <si>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</si>
  <si>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</si>
  <si>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</si>
  <si>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</si>
  <si>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</si>
  <si>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</si>
  <si>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</si>
  <si>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</si>
  <si>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</si>
  <si>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</si>
  <si>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</si>
  <si>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</si>
  <si>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</si>
  <si>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</si>
  <si>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</si>
  <si>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</si>
  <si>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</si>
  <si>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</si>
  <si>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</si>
  <si>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</si>
  <si>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</si>
  <si>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</si>
  <si>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</si>
  <si>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</si>
  <si>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</si>
  <si>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</si>
  <si>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</si>
  <si>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</si>
  <si>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</si>
  <si>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</si>
  <si>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</si>
  <si>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</si>
  <si>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</si>
  <si>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</si>
  <si>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</si>
  <si>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</si>
  <si>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</si>
  <si>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</si>
  <si>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</si>
  <si>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</si>
  <si>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</si>
  <si>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</si>
  <si>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</si>
  <si>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</si>
  <si>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</si>
  <si>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</si>
  <si>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</si>
  <si>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</si>
  <si>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</si>
  <si>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</si>
  <si>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</si>
  <si>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</si>
  <si>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</si>
  <si>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</si>
  <si>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</si>
  <si>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</si>
  <si>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</si>
  <si>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</si>
  <si>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</si>
  <si>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</si>
  <si>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</si>
  <si>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</si>
  <si>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</si>
  <si>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</si>
  <si>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</si>
  <si>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</si>
  <si>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</si>
  <si>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</si>
  <si>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</si>
  <si>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</si>
  <si>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</si>
  <si>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</si>
  <si>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</si>
  <si>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</si>
  <si>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</si>
  <si>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</si>
  <si>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</si>
  <si>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</si>
  <si>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</si>
  <si>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</si>
  <si>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</si>
  <si>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</si>
  <si>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</si>
  <si>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</si>
  <si>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</si>
  <si>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</si>
  <si>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</si>
  <si>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</si>
  <si>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</si>
  <si>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</si>
  <si>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</si>
  <si>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</si>
  <si>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</si>
  <si>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</si>
  <si>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</si>
  <si>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</si>
  <si>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</si>
  <si>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</si>
  <si>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</si>
  <si>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</si>
  <si>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</si>
  <si>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</si>
  <si>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</si>
  <si>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</si>
  <si>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</si>
  <si>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</si>
  <si>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</si>
  <si>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</si>
  <si>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</si>
  <si>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</si>
  <si>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</si>
  <si>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</si>
  <si>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</si>
  <si>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</si>
  <si>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</si>
  <si>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</si>
  <si>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</si>
  <si>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</si>
  <si>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</si>
  <si>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</si>
  <si>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</si>
  <si>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</si>
  <si>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</si>
  <si>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</si>
  <si>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</si>
  <si>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</si>
  <si>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</si>
  <si>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</si>
  <si>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</si>
  <si>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</si>
  <si>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</si>
  <si>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</si>
  <si>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</si>
  <si>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</si>
  <si>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</si>
  <si>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</si>
  <si>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</si>
  <si>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</si>
  <si>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</si>
  <si>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</si>
  <si>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</si>
  <si>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</si>
  <si>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</si>
  <si>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</si>
  <si>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</si>
  <si>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</si>
  <si>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</si>
  <si>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</si>
  <si>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</si>
  <si>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</si>
  <si>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</si>
  <si>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</si>
  <si>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</si>
  <si>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</si>
  <si>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</si>
  <si>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</si>
  <si>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</si>
  <si>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</si>
  <si>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</si>
  <si>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</si>
  <si>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</si>
  <si>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</si>
  <si>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</si>
  <si>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</si>
  <si>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</si>
  <si>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</si>
  <si>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</si>
  <si>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</si>
  <si>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</si>
  <si>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</si>
  <si>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</si>
  <si>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</si>
  <si>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</si>
  <si>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</si>
  <si>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</si>
  <si>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</si>
  <si>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</si>
  <si>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</si>
  <si>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</si>
  <si>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</si>
  <si>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</si>
  <si>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</si>
  <si>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</si>
  <si>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</si>
  <si>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</si>
  <si>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</si>
  <si>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</si>
  <si>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</si>
  <si>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</si>
  <si>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</si>
  <si>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</si>
  <si>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</si>
  <si>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</si>
  <si>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</si>
  <si>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</si>
  <si>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</si>
  <si>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</si>
  <si>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</si>
  <si>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</si>
  <si>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</si>
  <si>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</si>
  <si>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</si>
  <si>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</si>
  <si>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</si>
  <si>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</si>
  <si>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</si>
  <si>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</si>
  <si>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</si>
  <si>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</si>
  <si>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</si>
  <si>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</si>
  <si>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</si>
  <si>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</si>
  <si>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</si>
  <si>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</si>
  <si>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</si>
  <si>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</si>
  <si>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</si>
  <si>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</si>
  <si>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</si>
  <si>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</si>
  <si>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</si>
  <si>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</si>
  <si>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</si>
  <si>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</si>
  <si>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</si>
  <si>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</si>
  <si>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</si>
  <si>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</si>
  <si>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</si>
  <si>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</si>
  <si>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</si>
  <si>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</si>
  <si>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</si>
  <si>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</si>
  <si>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</si>
  <si>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</si>
  <si>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</si>
  <si>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</si>
  <si>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</si>
  <si>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</si>
  <si>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</si>
  <si>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</si>
  <si>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</si>
  <si>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</si>
  <si>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</si>
  <si>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</si>
  <si>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</si>
  <si>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</si>
  <si>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</si>
  <si>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</si>
  <si>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</si>
  <si>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</si>
  <si>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</si>
  <si>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</si>
  <si>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</si>
  <si>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</si>
  <si>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</si>
  <si>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</si>
  <si>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</si>
  <si>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</si>
  <si>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</si>
  <si>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</si>
  <si>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</si>
  <si>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</si>
  <si>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</si>
  <si>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</si>
  <si>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</si>
  <si>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</si>
  <si>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</si>
  <si>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</si>
  <si>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</si>
  <si>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</si>
  <si>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</si>
  <si>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</si>
  <si>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</si>
  <si>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</si>
  <si>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</si>
  <si>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</si>
  <si>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</si>
  <si>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</si>
  <si>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</si>
  <si>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</si>
  <si>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</si>
  <si>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</si>
  <si>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</si>
  <si>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</si>
  <si>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</si>
  <si>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</si>
  <si>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</si>
  <si>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</si>
  <si>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</si>
  <si>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</si>
  <si>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</si>
  <si>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</si>
  <si>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</si>
  <si>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</si>
  <si>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</si>
  <si>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</si>
  <si>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</si>
  <si>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</si>
  <si>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</si>
  <si>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</si>
  <si>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</si>
  <si>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</si>
  <si>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</si>
  <si>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</si>
  <si>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</si>
  <si>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</si>
  <si>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</si>
  <si>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</si>
  <si>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</si>
  <si>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</si>
  <si>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</si>
  <si>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</si>
  <si>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</si>
  <si>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</si>
  <si>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</si>
  <si>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</si>
  <si>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</si>
  <si>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</si>
  <si>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</si>
  <si>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</si>
  <si>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</si>
  <si>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</si>
  <si>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</si>
  <si>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</si>
  <si>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</si>
  <si>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</si>
  <si>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</si>
  <si>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</si>
  <si>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</si>
  <si>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</si>
  <si>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</si>
  <si>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</si>
  <si>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</si>
  <si>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</si>
  <si>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</si>
  <si>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</si>
  <si>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</si>
  <si>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</si>
  <si>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</si>
  <si>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</si>
  <si>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</si>
  <si>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</si>
  <si>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</si>
  <si>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</si>
  <si>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</si>
  <si>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</si>
  <si>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</si>
  <si>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</si>
  <si>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</si>
  <si>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</si>
  <si>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</si>
  <si>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</si>
  <si>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</si>
  <si>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</si>
  <si>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</si>
  <si>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</si>
  <si>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</si>
  <si>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</si>
  <si>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</si>
  <si>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</si>
  <si>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</si>
  <si>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</si>
  <si>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</si>
  <si>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</si>
  <si>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</si>
  <si>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</si>
  <si>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</si>
  <si>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</si>
  <si>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</si>
  <si>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</si>
  <si>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</si>
  <si>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</si>
  <si>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</si>
  <si>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</si>
  <si>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</si>
  <si>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</si>
  <si>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</si>
  <si>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</si>
  <si>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</si>
  <si>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</si>
  <si>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</si>
  <si>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</si>
  <si>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</si>
  <si>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</si>
  <si>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</si>
  <si>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</si>
  <si>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</si>
  <si>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</si>
  <si>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</si>
  <si>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</si>
  <si>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</si>
  <si>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</si>
  <si>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</si>
  <si>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</si>
  <si>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</si>
  <si>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</si>
  <si>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</si>
  <si>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</si>
  <si>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</si>
  <si>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</si>
  <si>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</si>
  <si>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</si>
  <si>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</si>
  <si>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</si>
  <si>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</si>
  <si>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</si>
  <si>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</si>
  <si>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</si>
  <si>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</si>
  <si>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</si>
  <si>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</si>
  <si>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</si>
  <si>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</si>
  <si>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</si>
  <si>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</si>
  <si>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</si>
  <si>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</si>
  <si>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</si>
  <si>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</si>
  <si>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</si>
  <si>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</si>
  <si>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</si>
  <si>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</si>
  <si>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</si>
  <si>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</si>
  <si>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</si>
  <si>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</si>
  <si>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</si>
  <si>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</si>
  <si>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</si>
  <si>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</si>
  <si>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</si>
  <si>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</si>
  <si>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</si>
  <si>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</si>
  <si>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</si>
  <si>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</si>
  <si>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</si>
  <si>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</si>
  <si>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</si>
  <si>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</si>
  <si>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</si>
  <si>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</si>
  <si>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</si>
  <si>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</si>
  <si>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</si>
  <si>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</si>
  <si>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</si>
  <si>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</si>
  <si>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</si>
  <si>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</si>
  <si>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</si>
  <si>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</si>
  <si>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</si>
  <si>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</si>
  <si>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</si>
  <si>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</si>
  <si>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</si>
  <si>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</si>
  <si>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</si>
  <si>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</si>
  <si>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</si>
  <si>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</si>
  <si>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</si>
  <si>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</si>
  <si>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</si>
  <si>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</si>
  <si>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</si>
  <si>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</si>
  <si>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</si>
  <si>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</si>
  <si>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</si>
  <si>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</si>
  <si>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</si>
  <si>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</si>
  <si>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</si>
  <si>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</si>
  <si>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</si>
  <si>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</si>
  <si>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</si>
  <si>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</si>
  <si>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</si>
  <si>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</si>
  <si>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</si>
  <si>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</si>
  <si>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</si>
  <si>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</si>
  <si>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</si>
  <si>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</si>
  <si>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</si>
  <si>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</si>
  <si>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</si>
  <si>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</si>
  <si>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</si>
  <si>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</si>
  <si>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</si>
  <si>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</si>
  <si>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</si>
  <si>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</si>
  <si>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</si>
  <si>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</si>
  <si>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</si>
  <si>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</si>
  <si>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</si>
  <si>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</si>
  <si>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</si>
  <si>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</si>
  <si>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</si>
  <si>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</si>
  <si>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</si>
  <si>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</si>
  <si>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</si>
  <si>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</si>
  <si>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</si>
  <si>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</si>
  <si>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</si>
  <si>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</si>
  <si>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</si>
  <si>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</si>
  <si>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</si>
  <si>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</si>
  <si>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</si>
  <si>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</si>
  <si>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</si>
  <si>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</si>
  <si>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</si>
  <si>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</si>
  <si>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</si>
  <si>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</si>
  <si>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</si>
  <si>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</si>
  <si>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</si>
  <si>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</si>
  <si>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</si>
  <si>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</si>
  <si>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</si>
  <si>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</si>
  <si>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</si>
  <si>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</si>
  <si>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</si>
  <si>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</si>
  <si>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</si>
  <si>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</si>
  <si>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</si>
  <si>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</si>
  <si>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</si>
  <si>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</si>
  <si>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</si>
  <si>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</si>
  <si>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</si>
  <si>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</si>
  <si>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</si>
  <si>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</si>
  <si>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</si>
  <si>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</si>
  <si>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</si>
  <si>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</si>
  <si>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</si>
  <si>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</si>
  <si>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</si>
  <si>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</si>
  <si>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</si>
  <si>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</si>
  <si>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</si>
  <si>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</si>
  <si>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</si>
  <si>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</si>
  <si>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</si>
  <si>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</si>
  <si>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</si>
  <si>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</si>
  <si>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</si>
  <si>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</si>
  <si>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</si>
  <si>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</si>
  <si>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</si>
  <si>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</si>
  <si>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</si>
  <si>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</si>
  <si>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</si>
  <si>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</si>
  <si>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</si>
  <si>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</si>
  <si>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</si>
  <si>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</si>
  <si>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</si>
  <si>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</si>
  <si>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</si>
  <si>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</si>
  <si>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</si>
  <si>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</si>
  <si>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</si>
  <si>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</si>
  <si>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</si>
  <si>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</si>
  <si>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</si>
  <si>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</si>
  <si>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</si>
  <si>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</si>
  <si>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</si>
  <si>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</si>
  <si>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</si>
  <si>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</si>
  <si>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</si>
  <si>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</si>
  <si>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</si>
  <si>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</si>
  <si>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</si>
  <si>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</si>
  <si>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</si>
  <si>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</si>
  <si>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</si>
  <si>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</si>
  <si>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</si>
  <si>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</si>
  <si>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</si>
  <si>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</si>
  <si>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</si>
  <si>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</si>
  <si>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</si>
  <si>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</si>
  <si>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</si>
  <si>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</si>
  <si>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</si>
  <si>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</si>
  <si>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</si>
  <si>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</si>
  <si>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</si>
  <si>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</si>
  <si>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</si>
  <si>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</si>
  <si>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</si>
  <si>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</si>
  <si>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</si>
  <si>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</si>
  <si>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</si>
  <si>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</si>
  <si>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</si>
  <si>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</si>
  <si>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</si>
  <si>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</si>
  <si>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</si>
  <si>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</si>
  <si>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</si>
  <si>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</si>
  <si>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</si>
  <si>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</si>
  <si>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</si>
  <si>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</si>
  <si>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</si>
  <si>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</si>
  <si>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</si>
  <si>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</si>
  <si>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</si>
  <si>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</si>
  <si>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</si>
  <si>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</si>
  <si>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</si>
  <si>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</si>
  <si>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</si>
  <si>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</si>
  <si>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</si>
  <si>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</si>
  <si>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</si>
  <si>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</si>
  <si>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</si>
  <si>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</si>
  <si>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</si>
  <si>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</si>
  <si>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</si>
  <si>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</si>
  <si>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</si>
  <si>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</si>
  <si>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</si>
  <si>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</si>
  <si>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</si>
  <si>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</si>
  <si>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</si>
  <si>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</si>
  <si>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</si>
  <si>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</si>
  <si>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</si>
  <si>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</si>
  <si>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</si>
  <si>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</si>
  <si>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</si>
  <si>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</si>
  <si>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</si>
  <si>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</si>
  <si>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</si>
  <si>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</si>
  <si>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</si>
  <si>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</si>
  <si>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</si>
  <si>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</si>
  <si>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</si>
  <si>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</si>
  <si>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</si>
  <si>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</si>
  <si>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</si>
  <si>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</si>
  <si>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</si>
  <si>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</si>
  <si>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</si>
  <si>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</si>
  <si>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</si>
  <si>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</si>
  <si>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</si>
  <si>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</si>
  <si>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</si>
  <si>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</si>
  <si>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</si>
  <si>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</si>
  <si>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</si>
  <si>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</si>
  <si>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</si>
  <si>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</si>
  <si>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</si>
  <si>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</si>
  <si>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</si>
  <si>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</si>
  <si>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</si>
  <si>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</si>
  <si>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</si>
  <si>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</si>
  <si>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</si>
  <si>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</si>
  <si>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</si>
  <si>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</si>
  <si>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</si>
  <si>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</si>
  <si>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</si>
  <si>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</si>
  <si>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</si>
  <si>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</si>
  <si>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</si>
  <si>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</si>
  <si>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</si>
  <si>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</si>
  <si>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</si>
  <si>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</si>
  <si>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</si>
  <si>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</si>
  <si>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</si>
  <si>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</si>
  <si>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</si>
  <si>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</si>
  <si>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</si>
  <si>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</si>
  <si>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</si>
  <si>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</si>
  <si>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</si>
  <si>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</si>
  <si>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</si>
  <si>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</si>
  <si>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</si>
  <si>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</si>
  <si>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</si>
  <si>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</si>
  <si>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</si>
  <si>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</si>
  <si>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</si>
  <si>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</si>
  <si>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</si>
  <si>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</si>
  <si>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</si>
  <si>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</si>
  <si>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</si>
  <si>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</si>
  <si>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</si>
  <si>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</si>
  <si>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</si>
  <si>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</si>
  <si>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</si>
  <si>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</si>
  <si>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</si>
  <si>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</si>
  <si>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</si>
  <si>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</si>
  <si>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</si>
  <si>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</si>
  <si>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</si>
  <si>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</si>
  <si>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</si>
  <si>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</si>
  <si>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</si>
  <si>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</si>
  <si>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</si>
  <si>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</si>
  <si>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</si>
  <si>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</si>
  <si>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</si>
  <si>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</si>
  <si>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</si>
  <si>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</si>
  <si>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</si>
  <si>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</si>
  <si>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</si>
  <si>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</si>
  <si>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</si>
  <si>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</si>
  <si>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</si>
  <si>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</si>
  <si>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</si>
  <si>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</si>
  <si>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</si>
  <si>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</si>
  <si>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</si>
  <si>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</si>
  <si>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</si>
  <si>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</si>
  <si>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</si>
  <si>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</si>
  <si>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</si>
  <si>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</si>
  <si>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</si>
  <si>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</si>
  <si>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</si>
  <si>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</si>
  <si>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</si>
  <si>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</si>
  <si>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</si>
  <si>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</si>
  <si>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</si>
  <si>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</si>
  <si>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</si>
  <si>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</si>
  <si>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</si>
  <si>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</si>
  <si>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</si>
  <si>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</si>
  <si>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</si>
  <si>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</si>
  <si>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</si>
  <si>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</si>
  <si>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</si>
  <si>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</si>
  <si>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</si>
  <si>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</si>
  <si>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</si>
  <si>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</si>
  <si>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</si>
  <si>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</si>
  <si>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</si>
  <si>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</si>
  <si>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</si>
  <si>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</si>
  <si>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</si>
  <si>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</si>
  <si>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</si>
  <si>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</si>
  <si>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</si>
  <si>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</si>
  <si>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</si>
  <si>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</si>
  <si>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</si>
  <si>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</si>
  <si>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</si>
  <si>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</si>
  <si>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</si>
  <si>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</si>
  <si>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</si>
  <si>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</si>
  <si>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</si>
  <si>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</si>
  <si>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</si>
  <si>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</si>
  <si>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</si>
  <si>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</si>
  <si>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</si>
  <si>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</si>
  <si>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</si>
  <si>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</si>
  <si>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</si>
  <si>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</si>
  <si>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</si>
  <si>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</si>
  <si>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</si>
  <si>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</si>
  <si>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</si>
  <si>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</si>
  <si>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</si>
  <si>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</si>
  <si>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</si>
  <si>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</si>
  <si>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</si>
  <si>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</si>
  <si>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</si>
  <si>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</si>
  <si>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</si>
  <si>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</si>
  <si>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</si>
  <si>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</si>
  <si>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</si>
  <si>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</si>
  <si>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</si>
  <si>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</si>
  <si>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</si>
  <si>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</si>
  <si>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</si>
  <si>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</si>
  <si>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</si>
  <si>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</si>
  <si>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</si>
  <si>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</si>
  <si>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</si>
  <si>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</si>
  <si>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</si>
  <si>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</si>
  <si>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</si>
  <si>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</si>
  <si>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</si>
  <si>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</si>
  <si>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</si>
  <si>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</si>
  <si>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</si>
  <si>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</si>
  <si>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</si>
  <si>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</si>
  <si>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</si>
  <si>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</si>
  <si>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</si>
  <si>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</si>
  <si>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</si>
  <si>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</si>
  <si>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</si>
  <si>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</si>
  <si>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</si>
  <si>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</si>
  <si>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</si>
  <si>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</si>
  <si>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</si>
  <si>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</si>
  <si>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</si>
  <si>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</si>
  <si>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</si>
  <si>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</si>
  <si>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</si>
  <si>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</si>
  <si>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</si>
  <si>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</si>
  <si>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</si>
  <si>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</si>
  <si>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</si>
  <si>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</si>
  <si>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</si>
  <si>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</si>
  <si>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</si>
  <si>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</si>
  <si>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</si>
  <si>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</si>
  <si>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</si>
  <si>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</si>
  <si>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</si>
  <si>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</si>
  <si>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</si>
  <si>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</si>
  <si>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</si>
  <si>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</si>
  <si>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</si>
  <si>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</si>
  <si>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</si>
  <si>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</si>
  <si>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</si>
  <si>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</si>
  <si>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</si>
  <si>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</si>
  <si>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</si>
  <si>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</si>
  <si>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</si>
  <si>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</si>
  <si>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</si>
  <si>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</si>
  <si>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</si>
  <si>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</si>
  <si>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</si>
  <si>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</si>
  <si>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</si>
  <si>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</si>
  <si>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</si>
  <si>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</si>
  <si>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</si>
  <si>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</si>
  <si>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</si>
  <si>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</si>
  <si>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</si>
  <si>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</si>
  <si>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</si>
  <si>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</si>
  <si>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</si>
  <si>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</si>
  <si>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</si>
  <si>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</si>
  <si>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</si>
  <si>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</si>
  <si>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</si>
  <si>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</si>
  <si>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</si>
  <si>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</si>
  <si>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</si>
  <si>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</si>
  <si>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</si>
  <si>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</si>
  <si>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</si>
  <si>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</si>
  <si>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</si>
  <si>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</si>
  <si>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</si>
  <si>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</si>
  <si>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</si>
  <si>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</si>
  <si>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</si>
  <si>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</si>
  <si>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</si>
  <si>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</si>
  <si>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</si>
  <si>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</si>
  <si>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</si>
  <si>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</si>
  <si>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</si>
  <si>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</si>
  <si>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</si>
  <si>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</si>
  <si>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</si>
  <si>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</si>
  <si>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</si>
  <si>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</si>
  <si>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</si>
  <si>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</si>
  <si>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</si>
  <si>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</si>
  <si>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</si>
  <si>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</si>
  <si>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</si>
  <si>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</si>
  <si>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</si>
  <si>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</si>
  <si>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</si>
  <si>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</si>
  <si>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</si>
  <si>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</si>
  <si>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</si>
  <si>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</si>
  <si>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</si>
  <si>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</si>
  <si>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</si>
  <si>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</si>
  <si>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</si>
  <si>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</si>
  <si>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</si>
  <si>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</si>
  <si>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</si>
  <si>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</si>
  <si>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</si>
  <si>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</si>
  <si>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</si>
  <si>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</si>
  <si>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</si>
  <si>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</si>
  <si>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</si>
  <si>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</si>
  <si>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</si>
  <si>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</si>
  <si>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</si>
  <si>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</si>
  <si>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</si>
  <si>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</si>
  <si>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</si>
  <si>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</si>
  <si>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</si>
  <si>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</si>
  <si>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</si>
  <si>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</si>
  <si>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</si>
  <si>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</si>
  <si>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</si>
  <si>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</si>
  <si>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</si>
  <si>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</si>
  <si>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</si>
  <si>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</si>
  <si>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</si>
  <si>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</si>
  <si>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</si>
  <si>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</si>
  <si>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</si>
  <si>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</si>
  <si>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</si>
  <si>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</si>
  <si>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</si>
  <si>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</si>
  <si>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</si>
  <si>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</si>
  <si>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</si>
  <si>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</si>
  <si>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</si>
  <si>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</si>
  <si>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</si>
  <si>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</si>
  <si>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</si>
  <si>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</si>
  <si>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</si>
  <si>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</si>
  <si>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</si>
  <si>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</si>
  <si>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</si>
  <si>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</si>
  <si>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</si>
  <si>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</si>
  <si>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</si>
  <si>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</si>
  <si>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</si>
  <si>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</si>
  <si>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</si>
  <si>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</si>
  <si>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</si>
  <si>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</si>
  <si>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</si>
  <si>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</si>
  <si>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</si>
  <si>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</si>
  <si>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</si>
  <si>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</si>
  <si>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</si>
  <si>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</si>
  <si>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</si>
  <si>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</si>
  <si>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</si>
  <si>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</si>
  <si>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</si>
  <si>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</si>
  <si>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</si>
  <si>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</si>
  <si>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</si>
  <si>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</si>
  <si>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</si>
  <si>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</si>
  <si>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</si>
  <si>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</si>
  <si>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</si>
  <si>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</si>
  <si>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</si>
  <si>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</si>
  <si>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</si>
  <si>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</si>
  <si>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</si>
  <si>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</si>
  <si>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</si>
  <si>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</si>
  <si>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</si>
  <si>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</si>
  <si>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</si>
  <si>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</si>
  <si>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</si>
  <si>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</si>
  <si>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</si>
  <si>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</si>
  <si>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</si>
  <si>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</si>
  <si>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</si>
  <si>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</si>
  <si>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</si>
  <si>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</si>
  <si>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</si>
  <si>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</si>
  <si>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</si>
  <si>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</si>
  <si>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</si>
  <si>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</si>
  <si>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</si>
  <si>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</si>
  <si>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</si>
  <si>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</si>
  <si>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</si>
  <si>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</si>
  <si>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</si>
  <si>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</si>
  <si>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</si>
  <si>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</si>
  <si>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</si>
  <si>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</si>
  <si>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</si>
  <si>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</si>
  <si>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</si>
  <si>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</si>
  <si>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</si>
  <si>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</si>
  <si>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</si>
  <si>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</si>
  <si>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</si>
  <si>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</si>
  <si>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</si>
  <si>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</si>
  <si>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</si>
  <si>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</si>
  <si>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</si>
  <si>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</si>
  <si>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</si>
  <si>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</si>
  <si>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</si>
  <si>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</si>
  <si>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</si>
  <si>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</si>
  <si>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</si>
  <si>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</si>
  <si>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</si>
  <si>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</si>
  <si>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</si>
  <si>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</si>
  <si>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</si>
  <si>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</si>
  <si>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</si>
  <si>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</si>
  <si>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</si>
  <si>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</si>
  <si>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</si>
  <si>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</si>
  <si>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</si>
  <si>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</si>
  <si>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</si>
  <si>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</si>
  <si>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</si>
  <si>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</si>
  <si>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</si>
  <si>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</si>
  <si>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</si>
  <si>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</si>
  <si>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</si>
  <si>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</si>
  <si>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</si>
  <si>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</si>
  <si>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</si>
  <si>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</si>
  <si>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</si>
  <si>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</si>
  <si>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</si>
  <si>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</si>
  <si>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</si>
  <si>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</si>
  <si>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</si>
  <si>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</si>
  <si>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</si>
  <si>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</si>
  <si>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</si>
  <si>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</si>
  <si>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</si>
  <si>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</si>
  <si>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</si>
  <si>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</si>
  <si>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</si>
  <si>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</si>
  <si>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</si>
  <si>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</si>
  <si>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</si>
  <si>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</si>
  <si>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</si>
  <si>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</si>
  <si>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</si>
  <si>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</si>
  <si>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</si>
  <si>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</si>
  <si>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</si>
  <si>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</si>
  <si>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</si>
  <si>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</si>
  <si>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</si>
  <si>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</si>
  <si>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</si>
  <si>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</si>
  <si>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</si>
  <si>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</si>
  <si>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</si>
  <si>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</si>
  <si>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</si>
  <si>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</si>
  <si>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</si>
  <si>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</si>
  <si>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</si>
  <si>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</si>
  <si>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</si>
  <si>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</si>
  <si>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</si>
  <si>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</si>
  <si>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</si>
  <si>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</si>
  <si>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</si>
  <si>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</si>
  <si>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</si>
  <si>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</si>
  <si>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</si>
  <si>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</si>
  <si>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</si>
  <si>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</si>
  <si>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</si>
  <si>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</si>
  <si>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</si>
  <si>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</si>
  <si>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</si>
  <si>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</si>
  <si>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</si>
  <si>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</si>
  <si>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</si>
  <si>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</si>
  <si>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</si>
  <si>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</si>
  <si>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</si>
  <si>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</si>
  <si>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</si>
  <si>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</si>
  <si>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</si>
  <si>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</si>
  <si>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</si>
  <si>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</si>
  <si>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</si>
  <si>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</si>
  <si>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</si>
  <si>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</si>
  <si>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</si>
  <si>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</si>
  <si>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</si>
  <si>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</si>
  <si>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</si>
  <si>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</si>
  <si>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</si>
  <si>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</si>
  <si>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</si>
  <si>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</si>
  <si>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</si>
  <si>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</si>
  <si>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</si>
  <si>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</si>
  <si>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</si>
  <si>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</si>
  <si>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</si>
  <si>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</si>
  <si>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</si>
  <si>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</si>
  <si>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</si>
  <si>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</si>
  <si>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</si>
  <si>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</si>
  <si>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</si>
  <si>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</si>
  <si>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</si>
  <si>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</si>
  <si>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</si>
  <si>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</si>
  <si>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</si>
  <si>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</si>
  <si>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</si>
  <si>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</si>
  <si>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</si>
  <si>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</si>
  <si>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</si>
  <si>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</si>
  <si>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</si>
  <si>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</si>
  <si>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</si>
  <si>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</si>
  <si>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</si>
  <si>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</si>
  <si>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</si>
  <si>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</si>
  <si>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</si>
  <si>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</si>
  <si>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</si>
  <si>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</si>
  <si>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</si>
  <si>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</si>
  <si>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</si>
  <si>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</si>
  <si>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</si>
  <si>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</si>
  <si>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</si>
  <si>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</si>
  <si>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</si>
  <si>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</si>
  <si>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</si>
  <si>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</si>
  <si>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</si>
  <si>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</si>
  <si>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</si>
  <si>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</si>
  <si>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</si>
  <si>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</si>
  <si>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</si>
  <si>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</si>
  <si>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</si>
  <si>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</si>
  <si>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</si>
  <si>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</si>
  <si>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</si>
  <si>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</si>
  <si>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</si>
  <si>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</si>
  <si>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</si>
  <si>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</si>
  <si>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</si>
  <si>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</si>
  <si>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</si>
  <si>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</si>
  <si>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</si>
  <si>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</si>
  <si>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</si>
  <si>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</si>
  <si>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</si>
  <si>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</si>
  <si>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</si>
  <si>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</si>
  <si>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</si>
  <si>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</si>
  <si>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</si>
  <si>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</si>
  <si>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</si>
  <si>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</si>
  <si>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</si>
  <si>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</si>
  <si>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</si>
  <si>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</si>
  <si>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</si>
  <si>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</si>
  <si>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</si>
  <si>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</si>
  <si>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</si>
  <si>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</si>
  <si>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</si>
  <si>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</si>
  <si>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</si>
  <si>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</si>
  <si>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</si>
  <si>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</si>
  <si>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</si>
  <si>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</si>
  <si>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</si>
  <si>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</si>
  <si>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</si>
  <si>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</si>
  <si>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</si>
  <si>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</si>
  <si>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</si>
  <si>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</si>
  <si>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</si>
  <si>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</si>
  <si>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</si>
  <si>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</si>
  <si>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</si>
  <si>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</si>
  <si>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</si>
  <si>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</si>
  <si>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</si>
  <si>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</si>
  <si>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</si>
  <si>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</si>
  <si>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</si>
  <si>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</si>
  <si>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</si>
  <si>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</si>
  <si>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</si>
  <si>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</si>
  <si>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</si>
  <si>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</si>
  <si>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</si>
  <si>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</si>
  <si>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</si>
  <si>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</si>
  <si>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</si>
  <si>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</si>
  <si>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</si>
  <si>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</si>
  <si>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</si>
  <si>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</si>
  <si>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</si>
  <si>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</si>
  <si>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</si>
  <si>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</si>
  <si>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</si>
  <si>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</si>
  <si>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</si>
  <si>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</si>
  <si>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</si>
  <si>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</si>
  <si>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</si>
  <si>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</si>
  <si>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</si>
  <si>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</si>
  <si>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</si>
  <si>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</si>
  <si>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</si>
  <si>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</si>
  <si>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</si>
  <si>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</si>
  <si>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</si>
  <si>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</si>
  <si>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</si>
  <si>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</si>
  <si>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</si>
  <si>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</si>
  <si>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</si>
  <si>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</si>
  <si>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</si>
  <si>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</si>
  <si>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</si>
  <si>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</si>
  <si>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</si>
  <si>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</si>
  <si>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</si>
  <si>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</si>
  <si>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</si>
  <si>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</si>
  <si>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</si>
  <si>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</si>
  <si>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</si>
  <si>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</si>
  <si>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</si>
  <si>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</si>
  <si>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</si>
  <si>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</si>
  <si>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</si>
  <si>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</si>
  <si>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</si>
  <si>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</si>
  <si>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</si>
  <si>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</si>
  <si>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</si>
  <si>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</si>
  <si>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</si>
  <si>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</si>
  <si>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</si>
  <si>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</si>
  <si>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</si>
  <si>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</si>
  <si>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</si>
  <si>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</si>
  <si>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</si>
  <si>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</si>
  <si>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</si>
  <si>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</si>
  <si>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</si>
  <si>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</si>
  <si>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</si>
  <si>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</si>
  <si>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</si>
  <si>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</si>
  <si>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</si>
  <si>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</si>
  <si>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</si>
  <si>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</si>
  <si>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</si>
  <si>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</si>
  <si>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</si>
  <si>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</si>
  <si>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</si>
  <si>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</si>
  <si>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</si>
  <si>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</si>
  <si>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</si>
  <si>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</si>
  <si>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</si>
  <si>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</si>
  <si>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</si>
  <si>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</si>
  <si>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</si>
  <si>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</si>
  <si>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</si>
  <si>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</si>
  <si>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</si>
  <si>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</si>
  <si>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</si>
  <si>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</si>
  <si>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</si>
  <si>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</si>
  <si>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</si>
  <si>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</si>
  <si>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</si>
  <si>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</si>
  <si>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</si>
  <si>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</si>
  <si>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</si>
  <si>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</si>
  <si>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</si>
  <si>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</si>
  <si>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</si>
  <si>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</si>
  <si>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</si>
  <si>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</si>
  <si>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</si>
  <si>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</si>
  <si>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</si>
  <si>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</si>
  <si>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</si>
  <si>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</si>
  <si>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</si>
  <si>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</si>
  <si>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</si>
  <si>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</si>
  <si>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</si>
  <si>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</si>
  <si>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</si>
  <si>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</si>
  <si>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</si>
  <si>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</si>
  <si>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</si>
  <si>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</si>
  <si>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</si>
  <si>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</si>
  <si>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</si>
  <si>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</si>
  <si>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</si>
  <si>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</si>
  <si>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</si>
  <si>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</si>
  <si>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</si>
  <si>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</si>
  <si>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</si>
  <si>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</si>
  <si>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</si>
  <si>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</si>
  <si>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</si>
  <si>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</si>
  <si>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</si>
  <si>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</si>
  <si>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</si>
  <si>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</si>
  <si>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</si>
  <si>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</si>
  <si>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</si>
  <si>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</si>
  <si>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</si>
  <si>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</si>
  <si>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</si>
  <si>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</si>
  <si>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</si>
  <si>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</si>
  <si>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</si>
  <si>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</si>
  <si>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</si>
  <si>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</si>
  <si>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</si>
  <si>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</si>
  <si>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</si>
  <si>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</si>
  <si>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</si>
  <si>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</si>
  <si>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</si>
  <si>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</si>
  <si>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</si>
  <si>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</si>
  <si>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</si>
  <si>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</si>
  <si>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</si>
  <si>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</si>
  <si>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</si>
  <si>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</si>
  <si>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</si>
  <si>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</si>
  <si>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</si>
  <si>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</si>
  <si>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</si>
  <si>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</si>
  <si>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</si>
  <si>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</si>
  <si>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</si>
  <si>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</si>
  <si>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</si>
  <si>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</si>
  <si>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</si>
  <si>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</si>
  <si>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</si>
  <si>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</si>
  <si>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</si>
  <si>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</si>
  <si>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</si>
  <si>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</si>
  <si>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</si>
  <si>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</si>
  <si>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</si>
  <si>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</si>
  <si>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</si>
  <si>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</si>
  <si>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</si>
  <si>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</si>
  <si>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</si>
  <si>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</si>
  <si>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</si>
  <si>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</si>
  <si>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</si>
  <si>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</si>
  <si>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</si>
  <si>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</si>
  <si>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</si>
  <si>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</si>
  <si>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</si>
  <si>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</si>
  <si>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</si>
  <si>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</si>
  <si>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</si>
  <si>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</si>
  <si>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</si>
  <si>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</si>
  <si>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</si>
  <si>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</si>
  <si>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</si>
  <si>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</si>
  <si>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</si>
  <si>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</si>
  <si>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</si>
  <si>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</si>
  <si>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</si>
  <si>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</si>
  <si>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</si>
  <si>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</si>
  <si>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</si>
  <si>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</si>
  <si>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</si>
  <si>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</si>
  <si>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</si>
  <si>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</si>
  <si>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</si>
  <si>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</si>
  <si>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</si>
  <si>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</si>
  <si>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</si>
  <si>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</si>
  <si>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</si>
  <si>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</si>
  <si>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</si>
  <si>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</si>
  <si>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</si>
  <si>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</si>
  <si>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</si>
  <si>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</si>
  <si>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</si>
  <si>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</si>
  <si>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</si>
  <si>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</si>
  <si>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</si>
  <si>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</si>
  <si>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</si>
  <si>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</si>
  <si>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</si>
  <si>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</si>
  <si>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</si>
  <si>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</si>
  <si>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</si>
  <si>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</si>
  <si>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</si>
  <si>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</si>
  <si>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</si>
  <si>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</si>
  <si>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</si>
  <si>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</si>
  <si>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</si>
  <si>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</si>
  <si>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</si>
  <si>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</si>
  <si>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</si>
  <si>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</si>
  <si>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</si>
  <si>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</si>
  <si>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</si>
  <si>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</si>
  <si>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</si>
  <si>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</si>
  <si>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</si>
  <si>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</si>
  <si>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</si>
  <si>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</si>
  <si>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</si>
  <si>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</si>
  <si>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</si>
  <si>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</si>
  <si>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</si>
  <si>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</si>
  <si>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</si>
  <si>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</si>
  <si>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</si>
  <si>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</si>
  <si>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</si>
  <si>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</si>
  <si>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</si>
  <si>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</si>
  <si>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</si>
  <si>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</si>
  <si>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</si>
  <si>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</si>
  <si>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</si>
  <si>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</si>
  <si>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</si>
  <si>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</si>
  <si>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</si>
  <si>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</si>
  <si>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</si>
  <si>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</si>
  <si>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</si>
  <si>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</si>
  <si>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</si>
  <si>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</si>
  <si>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</si>
  <si>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</si>
  <si>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</si>
  <si>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</si>
  <si>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</si>
  <si>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</si>
  <si>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</si>
  <si>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</si>
  <si>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</si>
  <si>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</si>
  <si>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</si>
  <si>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</si>
  <si>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</si>
  <si>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</si>
  <si>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</si>
  <si>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</si>
  <si>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</si>
  <si>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</si>
  <si>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</si>
  <si>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</si>
  <si>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</si>
  <si>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</si>
  <si>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</si>
  <si>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</si>
  <si>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</si>
  <si>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</si>
  <si>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</si>
  <si>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</si>
  <si>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</si>
  <si>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</si>
  <si>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</si>
  <si>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</si>
  <si>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</si>
  <si>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</si>
  <si>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</si>
  <si>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</si>
  <si>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</si>
  <si>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</si>
  <si>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</si>
  <si>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</si>
  <si>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</si>
  <si>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</si>
  <si>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</si>
  <si>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</si>
  <si>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</si>
  <si>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</si>
  <si>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</si>
  <si>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</si>
  <si>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</si>
  <si>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</si>
  <si>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</si>
  <si>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</si>
  <si>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</si>
  <si>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</si>
  <si>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</si>
  <si>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</si>
  <si>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</si>
  <si>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</si>
  <si>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</si>
  <si>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</si>
  <si>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</si>
  <si>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</si>
  <si>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</si>
  <si>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</si>
  <si>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</si>
  <si>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</si>
  <si>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</si>
  <si>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</si>
  <si>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</si>
  <si>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</si>
  <si>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</si>
  <si>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</si>
  <si>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</si>
  <si>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</si>
  <si>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</si>
  <si>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</si>
  <si>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</si>
  <si>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</si>
  <si>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</si>
  <si>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</si>
  <si>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</si>
  <si>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</si>
  <si>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</si>
  <si>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</si>
  <si>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</si>
  <si>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</si>
  <si>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</si>
  <si>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</si>
  <si>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</si>
  <si>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</si>
  <si>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</si>
  <si>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</si>
  <si>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</si>
  <si>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</si>
  <si>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</si>
  <si>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</si>
  <si>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</si>
  <si>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</si>
  <si>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</si>
  <si>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</si>
  <si>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</si>
  <si>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</si>
  <si>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</si>
  <si>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</si>
  <si>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</si>
  <si>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</si>
  <si>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</si>
  <si>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</si>
  <si>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</si>
  <si>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</si>
  <si>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</si>
  <si>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</si>
  <si>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</si>
  <si>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</si>
  <si>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</si>
  <si>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</si>
  <si>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</si>
  <si>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</si>
  <si>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</si>
  <si>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</si>
  <si>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</si>
  <si>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</si>
  <si>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</si>
  <si>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</si>
  <si>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</si>
  <si>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</si>
  <si>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</si>
  <si>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</si>
  <si>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</si>
  <si>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</si>
  <si>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</si>
  <si>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</si>
  <si>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</si>
  <si>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</si>
  <si>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</si>
  <si>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</si>
  <si>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</si>
  <si>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</si>
  <si>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</si>
  <si>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</si>
  <si>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</si>
  <si>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</si>
  <si>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</si>
  <si>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</si>
  <si>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</si>
  <si>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</si>
  <si>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</si>
  <si>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</si>
  <si>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</si>
  <si>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</si>
  <si>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</si>
  <si>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</si>
  <si>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</si>
  <si>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</si>
  <si>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</si>
  <si>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</si>
  <si>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</si>
  <si>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</si>
  <si>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</si>
  <si>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</si>
  <si>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</si>
  <si>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</si>
  <si>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</si>
  <si>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</si>
  <si>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</si>
  <si>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</si>
  <si>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</si>
  <si>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</si>
  <si>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</si>
  <si>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</si>
  <si>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</si>
  <si>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</si>
  <si>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</si>
  <si>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</si>
  <si>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</si>
  <si>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</si>
  <si>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</si>
  <si>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</si>
  <si>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</si>
  <si>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</si>
  <si>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</si>
  <si>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</si>
  <si>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</si>
  <si>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</si>
  <si>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</si>
  <si>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</si>
  <si>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</si>
  <si>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</si>
  <si>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</si>
  <si>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</si>
  <si>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</si>
  <si>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</si>
  <si>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</si>
  <si>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</si>
  <si>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</si>
  <si>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</si>
  <si>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</si>
  <si>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</si>
  <si>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</si>
  <si>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</si>
  <si>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</si>
  <si>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</si>
  <si>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</si>
  <si>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</si>
  <si>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</si>
  <si>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</si>
  <si>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</si>
  <si>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</si>
  <si>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</si>
  <si>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</si>
  <si>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</si>
  <si>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</si>
  <si>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</si>
  <si>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</si>
  <si>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</si>
  <si>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</si>
  <si>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</si>
  <si>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</si>
  <si>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</si>
  <si>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</si>
  <si>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</si>
  <si>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</si>
  <si>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</si>
  <si>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</si>
  <si>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</si>
  <si>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</si>
  <si>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</si>
  <si>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</si>
  <si>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</si>
  <si>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</si>
  <si>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</si>
  <si>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</si>
  <si>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</si>
  <si>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</si>
  <si>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</si>
  <si>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</si>
  <si>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</si>
  <si>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</si>
  <si>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</si>
  <si>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</si>
  <si>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</si>
  <si>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</si>
  <si>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</si>
  <si>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</si>
  <si>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</si>
  <si>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</si>
  <si>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</si>
  <si>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</si>
  <si>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</si>
  <si>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</si>
  <si>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</si>
  <si>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</si>
  <si>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</si>
  <si>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</si>
  <si>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</si>
  <si>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</si>
  <si>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</si>
  <si>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</si>
  <si>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</si>
  <si>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</si>
  <si>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</si>
  <si>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</si>
  <si>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</si>
  <si>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</si>
  <si>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</si>
  <si>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</si>
  <si>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</si>
  <si>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</si>
  <si>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</si>
  <si>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</si>
  <si>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</si>
  <si>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</si>
  <si>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</si>
  <si>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</si>
  <si>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</si>
  <si>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</si>
  <si>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</si>
  <si>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</si>
  <si>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</si>
  <si>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</si>
  <si>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</si>
  <si>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</si>
  <si>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</si>
  <si>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</si>
  <si>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</si>
  <si>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</si>
  <si>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</si>
  <si>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</si>
  <si>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</si>
  <si>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</si>
  <si>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</si>
  <si>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</si>
  <si>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</si>
  <si>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</si>
  <si>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</si>
  <si>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</si>
  <si>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</si>
  <si>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</si>
  <si>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</si>
  <si>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</si>
  <si>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</si>
  <si>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</si>
  <si>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</si>
  <si>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</si>
  <si>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</si>
  <si>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</si>
  <si>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</si>
  <si>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</si>
  <si>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</si>
  <si>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</si>
  <si>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</si>
  <si>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</si>
  <si>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</si>
  <si>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</si>
  <si>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</si>
  <si>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</si>
  <si>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</si>
  <si>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</si>
  <si>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</si>
  <si>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</si>
  <si>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</si>
  <si>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</si>
  <si>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</si>
  <si>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</si>
  <si>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</si>
  <si>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</si>
  <si>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</si>
  <si>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</si>
  <si>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</si>
  <si>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</si>
  <si>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</si>
  <si>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</si>
  <si>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</si>
  <si>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</si>
  <si>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</si>
  <si>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</si>
  <si>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</si>
  <si>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</si>
  <si>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</si>
  <si>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</si>
  <si>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</si>
  <si>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</si>
  <si>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</si>
  <si>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</si>
  <si>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</si>
  <si>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</si>
  <si>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</si>
  <si>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</si>
  <si>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</si>
  <si>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</si>
  <si>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</si>
  <si>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</si>
  <si>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</si>
  <si>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</si>
  <si>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</si>
  <si>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</si>
  <si>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</si>
  <si>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</si>
  <si>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</si>
  <si>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</si>
  <si>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</si>
  <si>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</si>
  <si>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</si>
  <si>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</si>
  <si>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</si>
  <si>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</si>
  <si>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</si>
  <si>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</si>
  <si>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</si>
  <si>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</si>
  <si>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</si>
  <si>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</si>
  <si>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</si>
  <si>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</si>
  <si>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</si>
  <si>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</si>
  <si>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</si>
  <si>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</si>
  <si>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</si>
  <si>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</si>
  <si>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</si>
  <si>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</si>
  <si>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</si>
  <si>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</si>
  <si>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</si>
  <si>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</si>
  <si>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</si>
  <si>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</si>
  <si>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</si>
  <si>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</si>
  <si>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</si>
  <si>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</si>
  <si>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</si>
  <si>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</si>
  <si>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</si>
  <si>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</si>
  <si>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</si>
  <si>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</si>
  <si>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</si>
  <si>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</si>
  <si>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</si>
  <si>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</si>
  <si>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</si>
  <si>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</si>
  <si>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</si>
  <si>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</si>
  <si>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</si>
  <si>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</si>
  <si>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</si>
  <si>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</si>
  <si>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</si>
  <si>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</si>
  <si>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</si>
  <si>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</si>
  <si>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</si>
  <si>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</si>
  <si>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</si>
  <si>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</si>
  <si>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</si>
  <si>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</si>
  <si>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</si>
  <si>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</si>
  <si>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</si>
  <si>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</si>
  <si>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</si>
  <si>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</si>
  <si>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</si>
  <si>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</si>
  <si>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</si>
  <si>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</si>
  <si>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</si>
  <si>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</si>
  <si>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</si>
  <si>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</si>
  <si>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</si>
  <si>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</si>
  <si>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</si>
  <si>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</si>
  <si>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</si>
  <si>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</si>
  <si>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</si>
  <si>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</si>
  <si>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</si>
  <si>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</si>
  <si>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</si>
  <si>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</si>
  <si>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</si>
  <si>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</si>
  <si>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</si>
  <si>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</si>
  <si>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</si>
  <si>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</si>
  <si>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</si>
  <si>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</si>
  <si>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</si>
  <si>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</si>
  <si>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</si>
  <si>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</si>
  <si>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</si>
  <si>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</si>
  <si>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</si>
  <si>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</si>
  <si>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</si>
  <si>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</si>
  <si>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</si>
  <si>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</si>
  <si>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</si>
  <si>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</si>
  <si>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</si>
  <si>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</si>
  <si>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</si>
  <si>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</si>
  <si>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</si>
  <si>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</si>
  <si>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</si>
  <si>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</si>
  <si>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</si>
  <si>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</si>
  <si>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</si>
  <si>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</si>
  <si>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</si>
  <si>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</si>
  <si>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</si>
  <si>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</si>
  <si>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</si>
  <si>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</si>
  <si>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</si>
  <si>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</si>
  <si>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</si>
  <si>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</si>
  <si>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</si>
  <si>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</si>
  <si>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</si>
  <si>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</si>
  <si>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</si>
  <si>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</si>
  <si>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</si>
  <si>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</si>
  <si>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</si>
  <si>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</si>
  <si>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</si>
  <si>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</si>
  <si>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</si>
  <si>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</si>
  <si>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</si>
  <si>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</si>
  <si>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</si>
  <si>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</si>
  <si>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</si>
  <si>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</si>
  <si>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</si>
  <si>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</si>
  <si>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</si>
  <si>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</si>
  <si>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</si>
  <si>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</si>
  <si>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</si>
  <si>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</si>
  <si>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</si>
  <si>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</si>
  <si>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</si>
  <si>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</si>
  <si>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</si>
  <si>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</si>
  <si>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</si>
  <si>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</si>
  <si>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</si>
  <si>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</si>
  <si>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</si>
  <si>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</si>
  <si>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</si>
  <si>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</si>
  <si>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</si>
  <si>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</si>
  <si>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</si>
  <si>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</si>
  <si>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</si>
  <si>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</si>
  <si>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</si>
  <si>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</si>
  <si>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</si>
  <si>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</si>
  <si>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</si>
  <si>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</si>
  <si>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</si>
  <si>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</si>
  <si>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</si>
  <si>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</si>
  <si>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</si>
  <si>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</si>
  <si>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</si>
  <si>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</si>
  <si>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</si>
  <si>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</si>
  <si>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</si>
  <si>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</si>
  <si>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</si>
  <si>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</si>
  <si>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</si>
  <si>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</si>
  <si>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</si>
  <si>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</si>
  <si>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</si>
  <si>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</si>
  <si>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</si>
  <si>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</si>
  <si>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</si>
  <si>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</si>
  <si>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</si>
  <si>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</si>
  <si>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</si>
  <si>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</si>
  <si>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</si>
  <si>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</si>
  <si>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</si>
  <si>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</si>
  <si>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</si>
  <si>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</si>
  <si>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</si>
  <si>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</si>
  <si>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</si>
  <si>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</si>
  <si>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</si>
  <si>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</si>
  <si>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</si>
  <si>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</si>
  <si>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</si>
  <si>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</si>
  <si>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</si>
  <si>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</si>
  <si>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</si>
  <si>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</si>
  <si>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</si>
  <si>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</si>
  <si>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</si>
  <si>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</si>
  <si>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</si>
  <si>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</si>
  <si>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</si>
  <si>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</si>
  <si>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</si>
  <si>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</si>
  <si>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</si>
  <si>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</si>
  <si>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</si>
  <si>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</si>
  <si>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</si>
  <si>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</si>
  <si>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</si>
  <si>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</si>
  <si>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</si>
  <si>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</si>
  <si>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</si>
  <si>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</si>
  <si>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</si>
  <si>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</si>
  <si>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</si>
  <si>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</si>
  <si>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</si>
  <si>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</si>
  <si>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</si>
  <si>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</si>
  <si>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</si>
  <si>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</si>
  <si>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</si>
  <si>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</si>
  <si>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</si>
  <si>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</si>
  <si>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</si>
  <si>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</si>
  <si>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</si>
  <si>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</si>
  <si>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</si>
  <si>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</si>
  <si>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</si>
  <si>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</si>
  <si>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</si>
  <si>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</si>
  <si>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</si>
  <si>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</si>
  <si>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</si>
  <si>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</si>
  <si>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</si>
  <si>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</si>
  <si>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</si>
  <si>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</si>
  <si>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</si>
  <si>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</si>
  <si>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</si>
  <si>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</si>
  <si>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</si>
  <si>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</si>
  <si>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</si>
  <si>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</si>
  <si>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</si>
  <si>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</si>
  <si>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</si>
  <si>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</si>
  <si>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</si>
  <si>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</si>
  <si>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</si>
  <si>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</si>
  <si>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</si>
  <si>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</si>
  <si>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</si>
  <si>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</si>
  <si>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</si>
  <si>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</si>
  <si>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</si>
  <si>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</si>
  <si>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</si>
  <si>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</si>
  <si>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</si>
  <si>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</si>
  <si>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</si>
  <si>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</si>
  <si>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</si>
  <si>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</si>
  <si>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</si>
  <si>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</si>
  <si>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</si>
  <si>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</si>
  <si>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</si>
  <si>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</si>
  <si>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</si>
  <si>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</si>
  <si>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</si>
  <si>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</si>
  <si>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</si>
  <si>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</si>
  <si>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</si>
  <si>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</si>
  <si>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</si>
  <si>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</si>
  <si>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</si>
  <si>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</si>
  <si>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</si>
  <si>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</si>
  <si>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</si>
  <si>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</si>
  <si>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</si>
  <si>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</si>
  <si>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</si>
  <si>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</si>
  <si>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</si>
  <si>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</si>
  <si>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</si>
  <si>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</si>
  <si>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</si>
  <si>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</si>
  <si>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</si>
  <si>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</si>
  <si>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</si>
  <si>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</si>
  <si>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</si>
  <si>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</si>
  <si>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</si>
  <si>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</si>
  <si>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</si>
  <si>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</si>
  <si>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</si>
  <si>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</si>
  <si>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</si>
  <si>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</si>
  <si>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</si>
  <si>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</si>
  <si>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</si>
  <si>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</si>
  <si>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</si>
  <si>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</si>
  <si>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</si>
  <si>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</si>
  <si>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</si>
  <si>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</si>
  <si>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</si>
  <si>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</si>
  <si>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</si>
  <si>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</si>
  <si>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</si>
  <si>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</si>
  <si>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</si>
  <si>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</si>
  <si>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</si>
  <si>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</si>
  <si>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</si>
  <si>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</si>
  <si>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</si>
  <si>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</si>
  <si>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</si>
  <si>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</si>
  <si>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</si>
  <si>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</si>
  <si>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</si>
  <si>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</si>
  <si>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</si>
  <si>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</si>
  <si>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</si>
  <si>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</si>
  <si>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</si>
  <si>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</si>
  <si>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</si>
  <si>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</si>
  <si>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</si>
  <si>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</si>
  <si>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</si>
  <si>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</si>
  <si>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</si>
  <si>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</si>
  <si>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</si>
  <si>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</si>
  <si>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</si>
  <si>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</si>
  <si>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</si>
  <si>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</si>
  <si>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</si>
  <si>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</si>
  <si>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</si>
  <si>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</si>
  <si>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</si>
  <si>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</si>
  <si>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</si>
  <si>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</si>
  <si>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</si>
  <si>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</si>
  <si>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</si>
  <si>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</si>
  <si>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</si>
  <si>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</si>
  <si>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</si>
  <si>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</si>
  <si>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</si>
  <si>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</si>
  <si>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</si>
  <si>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</si>
  <si>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</si>
  <si>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</si>
  <si>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</si>
  <si>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</si>
  <si>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</si>
  <si>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</si>
  <si>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</si>
  <si>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</si>
  <si>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</si>
  <si>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</si>
  <si>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</si>
  <si>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</si>
  <si>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</si>
  <si>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</si>
  <si>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</si>
  <si>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</si>
  <si>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</si>
  <si>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</si>
  <si>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</si>
  <si>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</si>
  <si>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</si>
  <si>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</si>
  <si>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</si>
  <si>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</si>
  <si>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</si>
  <si>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</si>
  <si>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</si>
  <si>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</si>
  <si>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</si>
  <si>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</si>
  <si>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</si>
  <si>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</si>
  <si>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</si>
  <si>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</si>
  <si>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</si>
  <si>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</si>
  <si>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</si>
  <si>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</si>
  <si>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</si>
  <si>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</si>
  <si>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</si>
  <si>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</si>
  <si>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</si>
  <si>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</si>
  <si>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</si>
  <si>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</si>
  <si>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</si>
  <si>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</si>
  <si>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</si>
  <si>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</si>
  <si>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</si>
  <si>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</si>
  <si>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</si>
  <si>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</si>
  <si>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</si>
  <si>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</si>
  <si>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</si>
  <si>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</si>
  <si>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</si>
  <si>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</si>
  <si>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</si>
  <si>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</si>
  <si>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</si>
  <si>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</si>
  <si>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</si>
  <si>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</si>
  <si>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</si>
  <si>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</si>
  <si>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</si>
  <si>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</si>
  <si>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</si>
  <si>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</si>
  <si>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</si>
  <si>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</si>
  <si>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</si>
  <si>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</si>
  <si>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</si>
  <si>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</si>
  <si>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</si>
  <si>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</si>
  <si>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</si>
  <si>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</si>
  <si>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</si>
  <si>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</si>
  <si>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</si>
  <si>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</si>
  <si>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</si>
  <si>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</si>
  <si>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</si>
  <si>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</si>
  <si>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</si>
  <si>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</si>
  <si>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</si>
  <si>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</si>
  <si>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</si>
  <si>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</si>
  <si>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</si>
  <si>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</si>
  <si>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</si>
  <si>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</si>
  <si>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</si>
  <si>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</si>
  <si>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</si>
  <si>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</si>
  <si>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</si>
  <si>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</si>
  <si>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</si>
  <si>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</si>
  <si>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</si>
  <si>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</si>
  <si>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</si>
  <si>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</si>
  <si>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</si>
  <si>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</si>
  <si>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</si>
  <si>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</si>
  <si>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</si>
  <si>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</si>
  <si>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</si>
  <si>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</si>
  <si>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</si>
  <si>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</si>
  <si>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</si>
  <si>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</si>
  <si>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</si>
  <si>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</si>
  <si>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</si>
  <si>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</si>
  <si>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</si>
  <si>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</si>
  <si>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</si>
  <si>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</si>
  <si>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</si>
  <si>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</si>
  <si>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</si>
  <si>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</si>
  <si>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</si>
  <si>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</si>
  <si>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</si>
  <si>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</si>
  <si>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</si>
  <si>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</si>
  <si>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</si>
  <si>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</si>
  <si>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</si>
  <si>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</si>
  <si>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</si>
  <si>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</si>
  <si>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</si>
  <si>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</si>
  <si>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</si>
  <si>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</si>
  <si>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</si>
  <si>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</si>
  <si>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</si>
  <si>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</si>
  <si>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</si>
  <si>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</si>
  <si>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</si>
  <si>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</si>
  <si>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</si>
  <si>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</si>
  <si>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</si>
  <si>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</si>
  <si>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</si>
  <si>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</si>
  <si>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</si>
  <si>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</si>
  <si>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</si>
  <si>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</si>
  <si>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</si>
  <si>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</si>
  <si>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</si>
  <si>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</si>
  <si>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</si>
  <si>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</si>
  <si>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</si>
  <si>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</si>
  <si>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</si>
  <si>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</si>
  <si>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</si>
  <si>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</si>
  <si>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</si>
  <si>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</si>
  <si>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</si>
  <si>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</si>
  <si>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</si>
  <si>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</si>
  <si>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</si>
  <si>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</si>
  <si>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</si>
  <si>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</si>
  <si>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</si>
  <si>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</si>
  <si>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</si>
  <si>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</si>
  <si>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</si>
  <si>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</si>
  <si>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</si>
  <si>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</si>
  <si>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</si>
  <si>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</si>
  <si>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</si>
  <si>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</si>
  <si>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</si>
  <si>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</si>
  <si>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</si>
  <si>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</si>
  <si>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</si>
  <si>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</si>
  <si>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</si>
  <si>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</si>
  <si>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</si>
  <si>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</si>
  <si>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</si>
  <si>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</si>
  <si>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</si>
  <si>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</si>
  <si>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</si>
  <si>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</si>
  <si>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</si>
  <si>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</si>
  <si>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</si>
  <si>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</si>
  <si>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</si>
  <si>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</si>
  <si>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</si>
  <si>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</si>
  <si>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</si>
  <si>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</si>
  <si>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</si>
  <si>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</si>
  <si>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</si>
  <si>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</si>
  <si>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</si>
  <si>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</si>
  <si>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</si>
  <si>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</si>
  <si>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</si>
  <si>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</si>
  <si>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</si>
  <si>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</si>
  <si>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</si>
  <si>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</si>
  <si>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</si>
  <si>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</si>
  <si>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</si>
  <si>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</si>
  <si>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</si>
  <si>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</si>
  <si>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</si>
  <si>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</si>
  <si>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</si>
  <si>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</si>
  <si>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</si>
  <si>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</si>
  <si>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</si>
  <si>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</si>
  <si>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</si>
  <si>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</si>
  <si>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</si>
  <si>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</si>
  <si>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</si>
  <si>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</si>
  <si>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</si>
  <si>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</si>
  <si>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</si>
  <si>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</si>
  <si>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</si>
  <si>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</si>
  <si>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</si>
  <si>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</si>
  <si>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</si>
  <si>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</si>
  <si>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</si>
  <si>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</si>
  <si>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</si>
  <si>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</si>
  <si>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</si>
  <si>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</si>
  <si>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</si>
  <si>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</si>
  <si>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</si>
  <si>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</si>
  <si>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</si>
  <si>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</si>
  <si>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</si>
  <si>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</si>
  <si>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</si>
  <si>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</si>
  <si>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</si>
  <si>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</si>
  <si>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</si>
  <si>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</si>
  <si>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</si>
  <si>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</si>
  <si>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</si>
  <si>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</si>
  <si>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</si>
  <si>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</si>
  <si>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</si>
  <si>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</si>
  <si>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</si>
  <si>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</si>
  <si>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</si>
  <si>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</si>
  <si>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</si>
  <si>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</si>
  <si>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</si>
  <si>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</si>
  <si>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</si>
  <si>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</si>
  <si>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</si>
  <si>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</si>
  <si>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</si>
  <si>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</si>
  <si>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</si>
  <si>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</si>
  <si>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</si>
  <si>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</si>
  <si>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</si>
  <si>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</si>
  <si>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</si>
  <si>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</si>
  <si>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</si>
  <si>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</si>
  <si>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</si>
  <si>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</si>
  <si>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</si>
  <si>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</si>
  <si>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</si>
  <si>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</si>
  <si>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</si>
  <si>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</si>
  <si>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</si>
  <si>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</si>
  <si>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</si>
  <si>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</si>
  <si>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</si>
  <si>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</si>
  <si>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</si>
  <si>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</si>
  <si>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</si>
  <si>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</si>
  <si>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</si>
  <si>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</si>
  <si>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</si>
  <si>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</si>
  <si>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</si>
  <si>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</si>
  <si>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</si>
  <si>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</si>
  <si>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</si>
  <si>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</si>
  <si>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</si>
  <si>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</si>
  <si>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</si>
  <si>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</si>
  <si>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</si>
  <si>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</si>
  <si>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</si>
  <si>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</si>
  <si>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</si>
  <si>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</si>
  <si>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</si>
  <si>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</si>
  <si>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</si>
  <si>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</si>
  <si>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</si>
  <si>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</si>
  <si>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</si>
  <si>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</si>
  <si>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</si>
  <si>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</si>
  <si>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</si>
  <si>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</si>
  <si>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</si>
  <si>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</si>
  <si>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</si>
  <si>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</si>
  <si>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</si>
  <si>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</si>
  <si>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</si>
  <si>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</si>
  <si>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</si>
  <si>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</si>
  <si>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</si>
  <si>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</si>
  <si>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</si>
  <si>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</si>
  <si>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</si>
  <si>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</si>
  <si>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</si>
  <si>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</si>
  <si>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</si>
  <si>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</si>
  <si>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</si>
  <si>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</si>
  <si>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</si>
  <si>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</si>
  <si>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</si>
  <si>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</si>
  <si>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</si>
  <si>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</si>
  <si>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</si>
  <si>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</si>
  <si>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</si>
  <si>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</si>
  <si>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</si>
  <si>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</si>
  <si>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</si>
  <si>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</si>
  <si>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</si>
  <si>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</si>
  <si>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</si>
  <si>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</si>
  <si>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</si>
  <si>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</si>
  <si>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</si>
  <si>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</si>
  <si>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</si>
  <si>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</si>
  <si>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</si>
  <si>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</si>
  <si>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</si>
  <si>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</si>
  <si>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</si>
  <si>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</si>
  <si>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</si>
  <si>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</si>
  <si>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</si>
  <si>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</si>
  <si>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</si>
  <si>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</si>
  <si>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</si>
  <si>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</si>
  <si>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</si>
  <si>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</si>
  <si>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</si>
  <si>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</si>
  <si>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</si>
  <si>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</si>
  <si>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</si>
  <si>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</si>
  <si>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</si>
  <si>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</si>
  <si>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</si>
  <si>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</si>
  <si>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</si>
  <si>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</si>
  <si>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</si>
  <si>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</si>
  <si>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</si>
  <si>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</si>
  <si>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</si>
  <si>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</si>
  <si>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</si>
  <si>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</si>
  <si>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</si>
  <si>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</si>
  <si>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</si>
  <si>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</si>
  <si>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</si>
  <si>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</si>
  <si>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</si>
  <si>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</si>
  <si>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</si>
  <si>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</si>
  <si>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</si>
  <si>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</si>
  <si>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</si>
  <si>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</si>
  <si>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</si>
  <si>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</si>
  <si>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</si>
  <si>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</si>
  <si>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</si>
  <si>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</si>
  <si>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</si>
  <si>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</si>
  <si>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</si>
  <si>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</si>
  <si>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</si>
  <si>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</si>
  <si>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</si>
  <si>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</si>
  <si>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</si>
  <si>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</si>
  <si>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</si>
  <si>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</si>
  <si>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</si>
  <si>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</si>
  <si>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</si>
  <si>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</si>
  <si>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</si>
  <si>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</si>
  <si>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</si>
  <si>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</si>
  <si>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</si>
  <si>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</si>
  <si>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</si>
  <si>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</si>
  <si>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</si>
  <si>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</si>
  <si>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</si>
  <si>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</si>
  <si>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</si>
  <si>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</si>
  <si>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</si>
  <si>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</si>
  <si>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</si>
  <si>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</si>
  <si>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</si>
  <si>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</si>
  <si>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</si>
  <si>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</si>
  <si>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</si>
  <si>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</si>
  <si>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</si>
  <si>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</si>
  <si>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</si>
  <si>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</si>
  <si>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</si>
  <si>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</si>
  <si>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</si>
  <si>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</si>
  <si>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</si>
  <si>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</si>
  <si>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</si>
  <si>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</si>
  <si>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</si>
  <si>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</si>
  <si>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</si>
  <si>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</si>
  <si>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</si>
  <si>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</si>
  <si>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</si>
  <si>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</si>
  <si>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</si>
  <si>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</si>
  <si>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</si>
  <si>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</si>
  <si>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</si>
  <si>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</si>
  <si>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</si>
  <si>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</si>
  <si>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</si>
  <si>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</si>
  <si>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</si>
  <si>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</si>
  <si>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</si>
  <si>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</si>
  <si>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</si>
  <si>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</si>
  <si>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</si>
  <si>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</si>
  <si>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</si>
  <si>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</si>
  <si>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</si>
  <si>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</si>
  <si>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</si>
  <si>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</si>
  <si>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</si>
  <si>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</si>
  <si>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</si>
  <si>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</si>
  <si>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</si>
  <si>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</si>
  <si>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</si>
  <si>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</si>
  <si>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</si>
  <si>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</si>
  <si>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</si>
  <si>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</si>
  <si>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</si>
  <si>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</si>
  <si>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</si>
  <si>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</si>
  <si>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</si>
  <si>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</si>
  <si>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</si>
  <si>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</si>
  <si>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</si>
  <si>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</si>
  <si>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</si>
  <si>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</si>
  <si>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</si>
  <si>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</si>
  <si>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</si>
  <si>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</si>
  <si>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</si>
  <si>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</si>
  <si>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</si>
  <si>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</si>
  <si>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</si>
  <si>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</si>
  <si>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</si>
  <si>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</si>
  <si>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</si>
  <si>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</si>
  <si>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</si>
  <si>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</si>
  <si>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</si>
  <si>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</si>
  <si>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</si>
  <si>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</si>
  <si>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</si>
  <si>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</si>
  <si>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</si>
  <si>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</si>
  <si>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</si>
  <si>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</si>
  <si>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</si>
  <si>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</si>
  <si>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</si>
  <si>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</si>
  <si>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</si>
  <si>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</si>
  <si>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</si>
  <si>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</si>
  <si>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</si>
  <si>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</si>
  <si>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</si>
  <si>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</si>
  <si>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</si>
  <si>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</si>
  <si>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</si>
  <si>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</si>
  <si>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</si>
  <si>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</si>
  <si>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</si>
  <si>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</si>
  <si>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</si>
  <si>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</si>
  <si>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</si>
  <si>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</si>
  <si>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</si>
  <si>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</si>
  <si>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</si>
  <si>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</si>
  <si>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</si>
  <si>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</si>
  <si>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</si>
  <si>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</si>
  <si>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</si>
  <si>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</si>
  <si>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</si>
  <si>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</si>
  <si>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</si>
  <si>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</si>
  <si>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</si>
  <si>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</si>
  <si>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</si>
  <si>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</si>
  <si>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</si>
  <si>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</si>
  <si>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</si>
  <si>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</si>
  <si>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</si>
  <si>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</si>
  <si>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</si>
  <si>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</si>
  <si>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</si>
  <si>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</si>
  <si>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</si>
  <si>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</si>
  <si>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</si>
  <si>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</si>
  <si>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</si>
  <si>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</si>
  <si>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</si>
  <si>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</si>
  <si>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</si>
  <si>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</si>
  <si>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</si>
  <si>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</si>
  <si>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</si>
  <si>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</si>
  <si>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</si>
  <si>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</si>
  <si>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</si>
  <si>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</si>
  <si>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</si>
  <si>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</si>
  <si>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</si>
  <si>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</si>
  <si>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</si>
  <si>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</si>
  <si>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</si>
  <si>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</si>
  <si>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</si>
  <si>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</si>
  <si>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</si>
  <si>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</si>
  <si>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</si>
  <si>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</si>
  <si>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</si>
  <si>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</si>
  <si>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</si>
  <si>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</si>
  <si>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</si>
  <si>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</si>
  <si>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</si>
  <si>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</si>
  <si>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</si>
  <si>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</si>
  <si>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</si>
  <si>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</si>
  <si>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</si>
  <si>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</si>
  <si>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</si>
  <si>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</si>
  <si>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</si>
  <si>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</si>
  <si>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</si>
  <si>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</si>
  <si>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</si>
  <si>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</si>
  <si>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</si>
  <si>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</si>
  <si>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</si>
  <si>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</si>
  <si>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</si>
  <si>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</si>
  <si>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</si>
  <si>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</si>
  <si>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</si>
  <si>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</si>
  <si>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</si>
  <si>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</si>
  <si>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</si>
  <si>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</si>
  <si>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</si>
  <si>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</si>
  <si>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</si>
  <si>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</si>
  <si>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</si>
  <si>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</si>
  <si>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</si>
  <si>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</si>
  <si>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</si>
  <si>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</si>
  <si>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</si>
  <si>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</si>
  <si>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</si>
  <si>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</si>
  <si>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</si>
  <si>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</si>
  <si>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</si>
  <si>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</si>
  <si>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</si>
  <si>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</si>
  <si>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</si>
  <si>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</si>
  <si>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</si>
  <si>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</si>
  <si>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</si>
  <si>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</si>
  <si>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</si>
  <si>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</si>
  <si>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</si>
  <si>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</si>
  <si>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</si>
  <si>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</si>
  <si>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</si>
  <si>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</si>
  <si>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</si>
  <si>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</si>
  <si>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</si>
  <si>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</si>
  <si>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</si>
  <si>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</si>
  <si>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</si>
  <si>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</si>
  <si>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</si>
  <si>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</si>
  <si>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</si>
  <si>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</si>
  <si>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</si>
  <si>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</si>
  <si>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</si>
  <si>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</si>
  <si>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</si>
  <si>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</si>
  <si>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</si>
  <si>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</si>
  <si>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</si>
  <si>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</si>
  <si>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</si>
  <si>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</si>
  <si>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</si>
  <si>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</si>
  <si>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</si>
  <si>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</si>
  <si>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</si>
  <si>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</si>
  <si>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</si>
  <si>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</si>
  <si>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</si>
  <si>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</si>
  <si>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</si>
  <si>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</si>
  <si>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</si>
  <si>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</si>
  <si>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</si>
  <si>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</si>
  <si>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</si>
  <si>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</si>
  <si>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</si>
  <si>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</si>
  <si>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</si>
  <si>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</si>
  <si>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</si>
  <si>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</si>
  <si>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</si>
  <si>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</si>
  <si>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</si>
  <si>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</si>
  <si>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</si>
  <si>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</si>
  <si>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</si>
  <si>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</si>
  <si>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</si>
  <si>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</si>
  <si>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</si>
  <si>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</si>
  <si>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</si>
  <si>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</si>
  <si>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</si>
  <si>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</si>
  <si>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</si>
  <si>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</si>
  <si>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</si>
  <si>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</si>
  <si>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</si>
  <si>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</si>
  <si>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</si>
  <si>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</si>
  <si>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</si>
  <si>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</si>
  <si>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</si>
  <si>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</si>
  <si>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</si>
  <si>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</si>
  <si>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</si>
  <si>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</si>
  <si>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</si>
  <si>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</si>
  <si>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</si>
  <si>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</si>
  <si>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</si>
  <si>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</si>
  <si>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</si>
  <si>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</si>
  <si>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</si>
  <si>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</si>
  <si>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</si>
  <si>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</si>
  <si>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</si>
  <si>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</si>
  <si>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</si>
  <si>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</si>
  <si>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</si>
  <si>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</si>
  <si>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</si>
  <si>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</si>
  <si>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</si>
  <si>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</si>
  <si>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</si>
  <si>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</si>
  <si>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</si>
  <si>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</si>
  <si>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</si>
  <si>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</si>
  <si>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</si>
  <si>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</si>
  <si>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</si>
  <si>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</si>
  <si>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</si>
  <si>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</si>
  <si>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</si>
  <si>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</si>
  <si>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</si>
  <si>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</si>
  <si>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</si>
  <si>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</si>
  <si>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</si>
  <si>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</si>
  <si>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</si>
  <si>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</si>
  <si>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</si>
  <si>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</si>
  <si>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</si>
  <si>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</si>
  <si>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</si>
  <si>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</si>
  <si>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</si>
  <si>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</si>
  <si>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</si>
  <si>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</si>
  <si>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</si>
  <si>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</si>
  <si>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</si>
  <si>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</si>
  <si>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</si>
  <si>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</si>
  <si>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</si>
  <si>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</si>
  <si>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</si>
  <si>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</si>
  <si>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</si>
  <si>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</si>
  <si>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</si>
  <si>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</si>
  <si>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</si>
  <si>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</si>
  <si>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</si>
  <si>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</si>
  <si>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</si>
  <si>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</si>
  <si>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</si>
  <si>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</si>
  <si>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</si>
  <si>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</si>
  <si>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</si>
  <si>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</si>
  <si>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</si>
  <si>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</si>
  <si>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</si>
  <si>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</si>
  <si>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</si>
  <si>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</si>
  <si>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</si>
  <si>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</si>
  <si>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</si>
  <si>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</si>
  <si>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</si>
  <si>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</si>
  <si>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</si>
  <si>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</si>
  <si>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</si>
  <si>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</si>
  <si>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</si>
  <si>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</si>
  <si>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</si>
  <si>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</si>
  <si>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</si>
  <si>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</si>
  <si>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</si>
  <si>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</si>
  <si>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</si>
  <si>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</si>
  <si>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</si>
  <si>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</si>
  <si>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</si>
  <si>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</si>
  <si>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</si>
  <si>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</si>
  <si>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</si>
  <si>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</si>
  <si>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</si>
  <si>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</si>
  <si>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</si>
  <si>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</si>
  <si>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</si>
  <si>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</si>
  <si>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</si>
  <si>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</si>
  <si>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</si>
  <si>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</si>
  <si>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</si>
  <si>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</si>
  <si>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</si>
  <si>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</si>
  <si>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</si>
  <si>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</si>
  <si>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</si>
  <si>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</si>
  <si>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</si>
  <si>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</si>
  <si>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</si>
  <si>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</si>
  <si>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</si>
  <si>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</si>
  <si>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</si>
  <si>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</si>
  <si>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</si>
  <si>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</si>
  <si>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</si>
  <si>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</si>
  <si>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</si>
  <si>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</si>
  <si>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</si>
  <si>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</si>
  <si>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</si>
  <si>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</si>
  <si>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</si>
  <si>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</si>
  <si>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</si>
  <si>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</si>
  <si>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</si>
  <si>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</si>
  <si>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</si>
  <si>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</si>
  <si>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</si>
  <si>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</si>
  <si>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</si>
  <si>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</si>
  <si>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</si>
  <si>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</si>
  <si>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</si>
  <si>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</si>
  <si>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</si>
  <si>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</si>
  <si>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</si>
  <si>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</si>
  <si>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</si>
  <si>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</si>
  <si>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</si>
  <si>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</si>
  <si>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</si>
  <si>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</si>
  <si>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</si>
  <si>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</si>
  <si>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</si>
  <si>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</si>
  <si>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</si>
  <si>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</si>
  <si>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</si>
  <si>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</si>
  <si>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</si>
  <si>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</si>
  <si>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</si>
  <si>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</si>
  <si>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</si>
  <si>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</si>
  <si>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</si>
  <si>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</si>
  <si>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</si>
  <si>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</si>
  <si>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</si>
  <si>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</si>
  <si>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</si>
  <si>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</si>
  <si>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</si>
  <si>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</si>
  <si>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</si>
  <si>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</si>
  <si>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</si>
  <si>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</si>
  <si>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</si>
  <si>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</si>
  <si>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</si>
  <si>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</si>
  <si>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</si>
  <si>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</si>
  <si>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</si>
  <si>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</si>
  <si>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</si>
  <si>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</si>
  <si>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</si>
  <si>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</si>
  <si>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</si>
  <si>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</si>
  <si>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</si>
  <si>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</si>
  <si>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</si>
  <si>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</si>
  <si>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</si>
  <si>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</si>
  <si>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</si>
  <si>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</si>
  <si>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</si>
  <si>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</si>
  <si>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</si>
  <si>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</si>
  <si>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</si>
  <si>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</si>
  <si>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</si>
  <si>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</si>
  <si>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</si>
  <si>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</si>
  <si>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</si>
  <si>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</si>
  <si>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</si>
  <si>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</si>
  <si>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</si>
  <si>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</si>
  <si>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</si>
  <si>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</si>
  <si>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</si>
  <si>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</si>
  <si>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</si>
  <si>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</si>
  <si>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</si>
  <si>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</si>
  <si>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</si>
  <si>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</si>
  <si>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</si>
  <si>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</si>
  <si>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</si>
  <si>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</si>
  <si>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</si>
  <si>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</si>
  <si>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</si>
  <si>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</si>
  <si>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</si>
  <si>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</si>
  <si>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</si>
  <si>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</si>
  <si>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</si>
  <si>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</si>
  <si>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</si>
  <si>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</si>
  <si>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</si>
  <si>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</si>
  <si>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</si>
  <si>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</si>
  <si>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</si>
  <si>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</si>
  <si>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</si>
  <si>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</si>
  <si>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</si>
  <si>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</si>
  <si>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</si>
  <si>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</si>
  <si>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</si>
  <si>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</si>
  <si>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</si>
  <si>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</si>
  <si>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</si>
  <si>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</si>
  <si>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</si>
  <si>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</si>
  <si>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</si>
  <si>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</si>
  <si>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</si>
  <si>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</si>
  <si>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</si>
  <si>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</si>
  <si>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</si>
  <si>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</si>
  <si>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</si>
  <si>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</si>
  <si>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</si>
  <si>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</si>
  <si>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</si>
  <si>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</si>
  <si>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</si>
  <si>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</si>
  <si>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</si>
  <si>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</si>
  <si>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</si>
  <si>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</si>
  <si>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</si>
  <si>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</si>
  <si>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</si>
  <si>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</si>
  <si>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</si>
  <si>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</si>
  <si>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</si>
  <si>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</si>
  <si>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</si>
  <si>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</si>
  <si>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</si>
  <si>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</si>
  <si>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</si>
  <si>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</si>
  <si>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</si>
  <si>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</si>
  <si>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</si>
  <si>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</si>
  <si>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</si>
  <si>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</si>
  <si>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</si>
  <si>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</si>
  <si>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</si>
  <si>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</si>
  <si>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</si>
  <si>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</si>
  <si>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</si>
  <si>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</si>
  <si>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</si>
  <si>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</si>
  <si>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</si>
  <si>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</si>
  <si>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</si>
  <si>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</si>
  <si>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</si>
  <si>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</si>
  <si>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</si>
  <si>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</si>
  <si>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</si>
  <si>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</si>
  <si>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</si>
  <si>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</si>
  <si>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</si>
  <si>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</si>
  <si>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</si>
  <si>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</si>
  <si>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</si>
  <si>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</si>
  <si>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</si>
  <si>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</si>
  <si>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</si>
  <si>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</si>
  <si>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</si>
  <si>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</si>
  <si>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</si>
  <si>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</si>
  <si>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</si>
  <si>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</si>
  <si>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</si>
  <si>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</si>
  <si>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</si>
  <si>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</si>
  <si>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</si>
  <si>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</si>
  <si>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</si>
  <si>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</si>
  <si>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</si>
  <si>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</si>
  <si>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</si>
  <si>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</si>
  <si>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</si>
  <si>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</si>
  <si>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</si>
  <si>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</si>
  <si>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</si>
  <si>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</si>
  <si>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</si>
  <si>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</si>
  <si>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</si>
  <si>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</si>
  <si>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</si>
  <si>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</si>
  <si>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</si>
  <si>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</si>
  <si>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</si>
  <si>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</si>
  <si>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</si>
  <si>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</si>
  <si>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</si>
  <si>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</si>
  <si>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</si>
  <si>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</si>
  <si>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</si>
  <si>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</si>
  <si>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</si>
  <si>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</si>
  <si>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</si>
  <si>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</si>
  <si>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</si>
  <si>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</si>
  <si>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</si>
  <si>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</si>
  <si>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</si>
  <si>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</si>
  <si>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</si>
  <si>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</si>
  <si>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</si>
  <si>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</si>
  <si>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</si>
  <si>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</si>
  <si>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</si>
  <si>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</si>
  <si>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</si>
  <si>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</si>
  <si>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</si>
  <si>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</si>
  <si>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</si>
  <si>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</si>
  <si>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</si>
  <si>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</si>
  <si>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</si>
  <si>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</si>
  <si>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</si>
  <si>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</si>
  <si>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</si>
  <si>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</si>
  <si>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</si>
  <si>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</si>
  <si>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</si>
  <si>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</si>
  <si>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</si>
  <si>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</si>
  <si>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</si>
  <si>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</si>
  <si>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</si>
  <si>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</si>
  <si>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</si>
  <si>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</si>
  <si>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</si>
  <si>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</si>
  <si>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</si>
  <si>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</si>
  <si>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</si>
  <si>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</si>
  <si>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</si>
  <si>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</si>
  <si>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</si>
  <si>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</si>
  <si>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</si>
  <si>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</si>
  <si>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</si>
  <si>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</si>
  <si>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</si>
  <si>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</si>
  <si>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</si>
  <si>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</si>
  <si>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</si>
  <si>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</si>
  <si>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</si>
  <si>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</si>
  <si>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</si>
  <si>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</si>
  <si>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</si>
  <si>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</si>
  <si>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</si>
  <si>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</si>
  <si>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</si>
  <si>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</si>
  <si>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</si>
  <si>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</si>
  <si>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</si>
  <si>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</si>
  <si>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</si>
  <si>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</si>
  <si>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</si>
  <si>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</si>
  <si>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</si>
  <si>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</si>
  <si>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</si>
  <si>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</si>
  <si>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</si>
  <si>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</si>
  <si>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</si>
  <si>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</si>
  <si>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</si>
  <si>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</si>
  <si>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</si>
  <si>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</si>
  <si>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</si>
  <si>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</si>
  <si>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</si>
  <si>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</si>
  <si>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</si>
  <si>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</si>
  <si>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</si>
  <si>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</si>
  <si>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</si>
  <si>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</si>
  <si>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</si>
  <si>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</si>
  <si>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</si>
  <si>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</si>
  <si>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</si>
  <si>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</si>
  <si>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</si>
  <si>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</si>
  <si>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</si>
  <si>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</si>
  <si>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</si>
  <si>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</si>
  <si>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</si>
  <si>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</si>
  <si>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</si>
  <si>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</si>
  <si>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</si>
  <si>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</si>
  <si>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</si>
  <si>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</si>
  <si>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</si>
  <si>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</si>
  <si>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</si>
  <si>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</si>
  <si>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</si>
  <si>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</si>
  <si>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</si>
  <si>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</si>
  <si>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</si>
  <si>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</si>
  <si>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</si>
  <si>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</si>
  <si>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</si>
  <si>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</si>
  <si>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</si>
  <si>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</si>
  <si>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</si>
  <si>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</si>
  <si>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</si>
  <si>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</si>
  <si>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</si>
  <si>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</si>
  <si>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</si>
  <si>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</si>
  <si>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</si>
  <si>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</si>
  <si>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</si>
  <si>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</si>
  <si>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</si>
  <si>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</si>
  <si>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</si>
  <si>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</si>
  <si>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</si>
  <si>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</si>
  <si>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</si>
  <si>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</si>
  <si>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</si>
  <si>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</si>
  <si>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</si>
  <si>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</si>
  <si>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</si>
  <si>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</si>
  <si>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</si>
  <si>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</si>
  <si>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</si>
  <si>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</si>
  <si>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</si>
  <si>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</si>
  <si>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</si>
  <si>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</si>
  <si>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</si>
  <si>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</si>
  <si>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</si>
  <si>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</si>
  <si>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</si>
  <si>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</si>
  <si>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</si>
  <si>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</si>
  <si>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</si>
  <si>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</si>
  <si>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</si>
  <si>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</si>
  <si>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</si>
  <si>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</si>
  <si>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</si>
  <si>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</si>
  <si>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</si>
  <si>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</si>
  <si>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</si>
  <si>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</si>
  <si>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</si>
  <si>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</si>
  <si>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</si>
  <si>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</si>
  <si>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</si>
  <si>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</si>
  <si>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</si>
  <si>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</si>
  <si>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</si>
  <si>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</si>
  <si>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</si>
  <si>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</si>
  <si>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</si>
  <si>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</si>
  <si>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</si>
  <si>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</si>
  <si>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</si>
  <si>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</si>
  <si>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</si>
  <si>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</si>
  <si>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</si>
  <si>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</si>
  <si>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</si>
  <si>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</si>
  <si>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</si>
  <si>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</si>
  <si>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</si>
  <si>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</si>
  <si>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</si>
  <si>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</si>
  <si>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</si>
  <si>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</si>
  <si>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</si>
  <si>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</si>
  <si>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</si>
  <si>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</si>
  <si>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</si>
  <si>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</si>
  <si>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</si>
  <si>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</si>
  <si>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</si>
  <si>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</si>
  <si>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</si>
  <si>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</si>
  <si>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</si>
  <si>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</si>
  <si>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</si>
  <si>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</si>
  <si>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</si>
  <si>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</si>
  <si>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</si>
  <si>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</si>
  <si>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</si>
  <si>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</si>
  <si>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</si>
  <si>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</si>
  <si>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</si>
  <si>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</si>
  <si>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</si>
  <si>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</si>
  <si>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</si>
  <si>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</si>
  <si>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</si>
  <si>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</si>
  <si>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</si>
  <si>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</si>
  <si>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</si>
  <si>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</si>
  <si>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</si>
  <si>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</si>
  <si>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</si>
  <si>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</si>
  <si>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</si>
  <si>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</si>
  <si>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</si>
  <si>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</si>
  <si>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</si>
  <si>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</si>
  <si>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</si>
  <si>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</si>
  <si>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</si>
  <si>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</si>
  <si>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</si>
  <si>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</si>
  <si>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</si>
  <si>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</si>
  <si>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</si>
  <si>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</si>
  <si>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</si>
  <si>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</si>
  <si>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</si>
  <si>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</si>
  <si>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</si>
  <si>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</si>
  <si>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</si>
  <si>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</si>
  <si>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</si>
  <si>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</si>
  <si>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</si>
  <si>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</si>
  <si>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</si>
  <si>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</si>
  <si>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</si>
  <si>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</si>
  <si>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</si>
  <si>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</si>
  <si>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</si>
  <si>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</si>
  <si>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</si>
  <si>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</si>
  <si>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</si>
  <si>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</si>
  <si>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</si>
  <si>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</si>
  <si>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</si>
  <si>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</si>
  <si>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</si>
  <si>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</si>
  <si>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</si>
  <si>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</si>
  <si>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</si>
  <si>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</si>
  <si>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</si>
  <si>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</si>
  <si>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</si>
  <si>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</si>
  <si>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</si>
  <si>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</si>
  <si>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</si>
  <si>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</si>
  <si>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</si>
  <si>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</si>
  <si>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</si>
  <si>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</si>
  <si>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</si>
  <si>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</si>
  <si>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</si>
  <si>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</si>
  <si>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</si>
  <si>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</si>
  <si>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</si>
  <si>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</si>
  <si>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</si>
  <si>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</si>
  <si>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</si>
  <si>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</si>
  <si>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</si>
  <si>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</si>
  <si>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</si>
  <si>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</si>
  <si>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</si>
  <si>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</si>
  <si>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</si>
  <si>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</si>
  <si>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</si>
  <si>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</si>
  <si>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</si>
  <si>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</si>
  <si>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</si>
  <si>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</si>
  <si>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</si>
  <si>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</si>
  <si>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</si>
  <si>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</si>
  <si>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</si>
  <si>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</si>
  <si>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</si>
  <si>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</si>
  <si>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</si>
  <si>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</si>
  <si>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</si>
  <si>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</si>
  <si>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</si>
  <si>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</si>
  <si>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</si>
  <si>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</si>
  <si>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</si>
  <si>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</si>
  <si>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</si>
  <si>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</si>
  <si>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</si>
  <si>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</si>
  <si>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</si>
  <si>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</si>
  <si>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</si>
  <si>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</si>
  <si>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</si>
  <si>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</si>
  <si>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</si>
  <si>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</si>
  <si>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</si>
  <si>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</si>
  <si>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</si>
  <si>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</si>
  <si>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</si>
  <si>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</si>
  <si>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</si>
  <si>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</si>
  <si>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</si>
  <si>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</si>
  <si>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</si>
  <si>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</si>
  <si>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</si>
  <si>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</si>
  <si>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</si>
  <si>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</si>
  <si>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</si>
  <si>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</si>
  <si>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</si>
  <si>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</si>
  <si>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</si>
  <si>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</si>
  <si>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</si>
  <si>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</si>
  <si>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</si>
  <si>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</si>
  <si>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</si>
  <si>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</si>
  <si>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</si>
  <si>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</si>
  <si>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</si>
  <si>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</si>
  <si>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</si>
  <si>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</si>
  <si>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</si>
  <si>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</si>
  <si>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</si>
  <si>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</si>
  <si>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</si>
  <si>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</si>
  <si>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</si>
  <si>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</si>
  <si>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</si>
  <si>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</si>
  <si>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</si>
  <si>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</si>
  <si>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</si>
  <si>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</si>
  <si>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</si>
  <si>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</si>
  <si>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</si>
  <si>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</si>
  <si>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</si>
  <si>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</si>
  <si>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</si>
  <si>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</si>
  <si>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</si>
  <si>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</si>
  <si>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</si>
  <si>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</si>
  <si>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</si>
  <si>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</si>
  <si>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</si>
  <si>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</si>
  <si>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</si>
  <si>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</si>
  <si>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</si>
  <si>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</si>
  <si>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</si>
  <si>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</si>
  <si>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</si>
  <si>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</si>
  <si>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</si>
  <si>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</si>
  <si>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</si>
  <si>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</si>
  <si>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</si>
  <si>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</si>
  <si>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</si>
  <si>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</si>
  <si>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</si>
  <si>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</si>
  <si>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</si>
  <si>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</si>
  <si>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</si>
  <si>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</si>
  <si>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</si>
  <si>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</si>
  <si>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</si>
  <si>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</si>
  <si>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</si>
  <si>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</si>
  <si>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</si>
  <si>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</si>
  <si>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</si>
  <si>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</si>
  <si>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</si>
  <si>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</si>
  <si>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</si>
  <si>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</si>
  <si>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</si>
  <si>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</si>
  <si>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</si>
  <si>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</si>
  <si>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</si>
  <si>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</si>
  <si>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</si>
  <si>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</si>
  <si>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</si>
  <si>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</si>
  <si>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</si>
  <si>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</si>
  <si>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</si>
  <si>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</si>
  <si>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</si>
  <si>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</si>
  <si>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</si>
  <si>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</si>
  <si>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</si>
  <si>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</si>
  <si>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</si>
  <si>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</si>
  <si>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</si>
  <si>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</si>
  <si>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</si>
  <si>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</si>
  <si>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</si>
  <si>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</si>
  <si>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</si>
  <si>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</si>
  <si>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</si>
  <si>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</si>
  <si>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</si>
  <si>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</si>
  <si>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</si>
  <si>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</si>
  <si>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</si>
  <si>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</si>
  <si>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</si>
  <si>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</si>
  <si>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</si>
  <si>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</si>
  <si>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</si>
  <si>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</si>
  <si>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</si>
  <si>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</si>
  <si>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</si>
  <si>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</si>
  <si>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</si>
  <si>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</si>
  <si>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</si>
  <si>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</si>
  <si>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</si>
  <si>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</si>
  <si>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</si>
  <si>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</si>
  <si>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</si>
  <si>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</si>
  <si>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</si>
  <si>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</si>
  <si>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</si>
  <si>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</si>
  <si>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</si>
  <si>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</si>
  <si>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</si>
  <si>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</si>
  <si>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</si>
  <si>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</si>
  <si>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</si>
  <si>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</si>
  <si>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</si>
  <si>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</si>
  <si>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</si>
  <si>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</si>
  <si>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</si>
  <si>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</si>
  <si>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</si>
  <si>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</si>
  <si>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</si>
  <si>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</si>
  <si>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</si>
  <si>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</si>
  <si>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</si>
  <si>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</si>
  <si>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</si>
  <si>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</si>
  <si>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</si>
  <si>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</si>
  <si>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</si>
  <si>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</si>
  <si>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</si>
  <si>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</si>
  <si>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</si>
  <si>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</si>
  <si>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</si>
  <si>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</si>
  <si>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</si>
  <si>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</si>
  <si>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</si>
  <si>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</si>
  <si>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</si>
  <si>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</si>
  <si>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</si>
  <si>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</si>
  <si>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</si>
  <si>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</si>
  <si>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</si>
  <si>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</si>
  <si>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</si>
  <si>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</si>
  <si>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</si>
  <si>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</si>
  <si>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</si>
  <si>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</si>
  <si>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</si>
  <si>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</si>
  <si>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</si>
  <si>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</si>
  <si>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</si>
  <si>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</si>
  <si>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</si>
  <si>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</si>
  <si>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</si>
  <si>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</si>
  <si>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</si>
  <si>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</si>
  <si>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</si>
  <si>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</si>
  <si>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</si>
  <si>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</si>
  <si>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</si>
  <si>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</si>
  <si>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</si>
  <si>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</si>
  <si>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</si>
  <si>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</si>
  <si>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</si>
  <si>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</si>
  <si>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</si>
  <si>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</si>
  <si>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</si>
  <si>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</si>
  <si>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</si>
  <si>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</si>
  <si>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</si>
  <si>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</si>
  <si>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</si>
  <si>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</si>
  <si>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</si>
  <si>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</si>
  <si>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</si>
  <si>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</si>
  <si>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</si>
  <si>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</si>
  <si>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</si>
  <si>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</si>
  <si>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</si>
  <si>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</si>
  <si>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</si>
  <si>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</si>
  <si>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</si>
  <si>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</si>
  <si>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</si>
  <si>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</si>
  <si>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</si>
  <si>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</si>
  <si>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</si>
  <si>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</si>
  <si>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</si>
  <si>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</si>
  <si>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</si>
  <si>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</si>
  <si>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</si>
  <si>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</si>
  <si>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</si>
  <si>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</si>
  <si>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</si>
  <si>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</si>
  <si>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</si>
  <si>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</si>
  <si>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</si>
  <si>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</si>
  <si>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</si>
  <si>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</si>
  <si>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</si>
  <si>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</si>
  <si>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</si>
  <si>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</si>
  <si>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</si>
  <si>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</si>
  <si>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</si>
  <si>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</si>
  <si>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</si>
  <si>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</si>
  <si>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</si>
  <si>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</si>
  <si>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</si>
  <si>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</si>
  <si>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</si>
  <si>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</si>
  <si>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</si>
  <si>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</si>
  <si>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</si>
  <si>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</si>
  <si>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</si>
  <si>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</si>
  <si>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</si>
  <si>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</si>
  <si>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</si>
  <si>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</si>
  <si>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</si>
  <si>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</si>
  <si>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</si>
  <si>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</si>
  <si>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</si>
  <si>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</si>
  <si>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</si>
  <si>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</si>
  <si>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</si>
  <si>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</si>
  <si>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</si>
  <si>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</si>
  <si>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</si>
  <si>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</si>
  <si>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</si>
  <si>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</si>
  <si>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</si>
  <si>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</si>
  <si>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</si>
  <si>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</si>
  <si>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</si>
  <si>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</si>
  <si>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</si>
  <si>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</si>
  <si>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</si>
  <si>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</si>
  <si>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</si>
  <si>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</si>
  <si>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</si>
  <si>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</si>
  <si>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</si>
  <si>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</si>
  <si>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</si>
  <si>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</si>
  <si>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</si>
  <si>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</si>
  <si>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</si>
  <si>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</si>
  <si>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</si>
  <si>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</si>
  <si>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</si>
  <si>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</si>
  <si>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</si>
  <si>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</si>
  <si>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</si>
  <si>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</si>
  <si>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</si>
  <si>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</si>
  <si>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</si>
  <si>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</si>
  <si>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</si>
  <si>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</si>
  <si>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</si>
  <si>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</si>
  <si>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</si>
  <si>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</si>
  <si>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</si>
  <si>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</si>
  <si>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</si>
  <si>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</si>
  <si>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</si>
  <si>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</si>
  <si>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</si>
  <si>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</si>
  <si>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</si>
  <si>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</si>
  <si>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</si>
  <si>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</si>
  <si>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</si>
  <si>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</si>
  <si>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</si>
  <si>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</si>
  <si>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</si>
  <si>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</si>
  <si>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</si>
  <si>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</si>
  <si>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</si>
  <si>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</si>
  <si>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</si>
  <si>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</si>
  <si>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</si>
  <si>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</si>
  <si>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</si>
  <si>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</si>
  <si>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</si>
  <si>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</si>
  <si>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</si>
  <si>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</si>
  <si>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</si>
  <si>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</si>
  <si>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</si>
  <si>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</si>
  <si>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</si>
  <si>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</si>
  <si>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</si>
  <si>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</si>
  <si>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</si>
  <si>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</si>
  <si>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</si>
  <si>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</si>
  <si>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</si>
  <si>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</si>
  <si>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</si>
  <si>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</si>
  <si>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</si>
  <si>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</si>
  <si>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</si>
  <si>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</si>
  <si>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</si>
  <si>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</si>
  <si>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</si>
  <si>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</si>
  <si>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</si>
  <si>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</si>
  <si>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</si>
  <si>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</si>
  <si>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</si>
  <si>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</si>
  <si>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</si>
  <si>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</si>
  <si>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</si>
  <si>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</si>
  <si>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</si>
  <si>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</si>
  <si>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</si>
  <si>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</si>
  <si>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</si>
  <si>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</si>
  <si>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</si>
  <si>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</si>
  <si>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</si>
  <si>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</si>
  <si>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</si>
  <si>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</si>
  <si>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</si>
  <si>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</si>
  <si>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</si>
  <si>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</si>
  <si>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</si>
  <si>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</si>
  <si>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</si>
  <si>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</si>
  <si>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</si>
  <si>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</si>
  <si>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</si>
  <si>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</si>
  <si>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</si>
  <si>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</si>
  <si>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</si>
  <si>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</si>
  <si>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</si>
  <si>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</si>
  <si>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</si>
  <si>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</si>
  <si>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</si>
  <si>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</si>
  <si>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</si>
  <si>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</si>
  <si>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</si>
  <si>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</si>
  <si>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</si>
  <si>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</si>
  <si>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</si>
  <si>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</si>
  <si>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</si>
  <si>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</si>
  <si>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</si>
  <si>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</si>
  <si>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</si>
  <si>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</si>
  <si>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</si>
  <si>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</si>
  <si>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</si>
  <si>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</si>
  <si>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</si>
  <si>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</si>
  <si>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</si>
  <si>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</si>
  <si>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</si>
  <si>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</si>
  <si>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</si>
  <si>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</si>
  <si>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</si>
  <si>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</si>
  <si>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</si>
  <si>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</si>
  <si>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</si>
  <si>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</si>
  <si>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</si>
  <si>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</si>
  <si>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</si>
  <si>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</si>
  <si>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</si>
  <si>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</si>
  <si>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</si>
  <si>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</si>
  <si>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</si>
  <si>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</si>
  <si>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</si>
  <si>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</si>
  <si>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</si>
  <si>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</si>
  <si>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</si>
  <si>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</si>
  <si>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</si>
  <si>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</si>
  <si>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</si>
  <si>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</si>
  <si>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</si>
  <si>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</si>
  <si>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</si>
  <si>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</si>
  <si>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</si>
  <si>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</si>
  <si>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</si>
  <si>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</si>
  <si>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</si>
  <si>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</si>
  <si>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</si>
  <si>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</si>
  <si>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</si>
  <si>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</si>
  <si>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</si>
  <si>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</si>
  <si>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</si>
  <si>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</si>
  <si>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</si>
  <si>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</si>
  <si>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</si>
  <si>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</si>
  <si>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</si>
  <si>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</si>
  <si>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</si>
  <si>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</si>
  <si>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</si>
  <si>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</si>
  <si>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</si>
  <si>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</si>
  <si>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</si>
  <si>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</si>
  <si>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</si>
  <si>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</si>
  <si>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</si>
  <si>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</si>
  <si>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</si>
  <si>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</si>
  <si>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</si>
  <si>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</si>
  <si>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</si>
  <si>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</si>
  <si>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</si>
  <si>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</si>
  <si>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</si>
  <si>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</si>
  <si>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</si>
  <si>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</si>
  <si>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</si>
  <si>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</si>
  <si>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</si>
  <si>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</si>
  <si>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</si>
  <si>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</si>
  <si>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</si>
  <si>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</si>
  <si>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</si>
  <si>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</si>
  <si>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</si>
  <si>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</si>
  <si>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</si>
  <si>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</si>
  <si>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</si>
  <si>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</si>
  <si>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</si>
  <si>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</si>
  <si>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</si>
  <si>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</si>
  <si>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</si>
  <si>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</si>
  <si>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</si>
  <si>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</si>
  <si>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</si>
  <si>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</si>
  <si>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</si>
  <si>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</si>
  <si>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</si>
  <si>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</si>
  <si>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</si>
  <si>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</si>
  <si>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</si>
  <si>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</si>
  <si>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</si>
  <si>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</si>
  <si>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</si>
  <si>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</si>
  <si>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</si>
  <si>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</si>
  <si>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</si>
  <si>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</si>
  <si>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</si>
  <si>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</si>
  <si>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</si>
  <si>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</si>
  <si>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</si>
  <si>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</si>
  <si>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</si>
  <si>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</si>
  <si>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</si>
  <si>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</si>
  <si>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</si>
  <si>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</si>
  <si>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</si>
  <si>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</si>
  <si>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</si>
  <si>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</si>
  <si>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</si>
  <si>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</si>
  <si>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</si>
  <si>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</si>
  <si>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</si>
  <si>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</si>
  <si>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</si>
  <si>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</si>
  <si>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</si>
  <si>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</si>
  <si>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</si>
  <si>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</si>
  <si>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</si>
  <si>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</si>
  <si>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</si>
  <si>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</si>
  <si>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</si>
  <si>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</si>
  <si>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</si>
  <si>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</si>
  <si>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</si>
  <si>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</si>
  <si>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</si>
  <si>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</si>
  <si>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</si>
  <si>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</si>
  <si>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</si>
  <si>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</si>
  <si>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</si>
  <si>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</si>
  <si>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</si>
  <si>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</si>
  <si>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</si>
  <si>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</si>
  <si>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</si>
  <si>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</si>
  <si>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</si>
  <si>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</si>
  <si>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</si>
  <si>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</si>
  <si>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</si>
  <si>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</si>
  <si>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</si>
  <si>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</si>
  <si>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</si>
  <si>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</si>
  <si>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</si>
  <si>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</si>
  <si>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</si>
  <si>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</si>
  <si>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</si>
  <si>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</si>
  <si>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</si>
  <si>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</si>
  <si>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</si>
  <si>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</si>
  <si>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</si>
  <si>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</si>
  <si>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</si>
  <si>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</si>
  <si>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</si>
  <si>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</si>
  <si>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</si>
  <si>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</si>
  <si>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</si>
  <si>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</si>
  <si>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</si>
  <si>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</si>
  <si>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</si>
  <si>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</si>
  <si>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</si>
  <si>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</si>
  <si>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</si>
  <si>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</si>
  <si>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</si>
  <si>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</si>
  <si>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</si>
  <si>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</si>
  <si>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</si>
  <si>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</si>
  <si>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</si>
  <si>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</si>
  <si>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</si>
  <si>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</si>
  <si>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</si>
  <si>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</si>
  <si>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</si>
  <si>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</si>
  <si>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</si>
  <si>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</si>
  <si>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</si>
  <si>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</si>
  <si>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</si>
  <si>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</si>
  <si>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</si>
  <si>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</si>
  <si>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</si>
  <si>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</si>
  <si>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</si>
  <si>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</si>
  <si>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</si>
  <si>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</si>
  <si>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</si>
  <si>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</si>
  <si>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</si>
  <si>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</si>
  <si>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</si>
  <si>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</si>
  <si>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</si>
  <si>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</si>
  <si>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</si>
  <si>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</si>
  <si>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</si>
  <si>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</si>
  <si>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</si>
  <si>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</si>
  <si>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</si>
  <si>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</si>
  <si>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</si>
  <si>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</si>
  <si>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</si>
  <si>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</si>
  <si>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</si>
  <si>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</si>
  <si>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</si>
  <si>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</si>
  <si>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</si>
  <si>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</si>
  <si>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</si>
  <si>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</si>
  <si>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</si>
  <si>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</si>
  <si>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</si>
  <si>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</si>
  <si>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</si>
  <si>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</si>
  <si>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</si>
  <si>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</si>
  <si>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</si>
  <si>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</si>
  <si>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</si>
  <si>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</si>
  <si>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</si>
  <si>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</si>
  <si>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</si>
  <si>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</si>
  <si>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</si>
  <si>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</si>
  <si>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</si>
  <si>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</si>
  <si>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</si>
  <si>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</si>
  <si>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</si>
  <si>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</si>
  <si>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</si>
  <si>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</si>
  <si>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</si>
  <si>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</si>
  <si>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</si>
  <si>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</si>
  <si>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</si>
  <si>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</si>
  <si>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</si>
  <si>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</si>
  <si>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</si>
  <si>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</si>
  <si>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</si>
  <si>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</si>
  <si>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</si>
  <si>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</si>
  <si>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</si>
  <si>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</si>
  <si>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</si>
  <si>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</si>
  <si>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</si>
  <si>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</si>
  <si>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</si>
  <si>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</si>
  <si>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</si>
  <si>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</si>
  <si>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</si>
  <si>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</si>
  <si>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</si>
  <si>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</si>
  <si>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</si>
  <si>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</si>
  <si>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</si>
  <si>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</si>
  <si>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</si>
  <si>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</si>
  <si>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</si>
  <si>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</si>
  <si>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</si>
  <si>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</si>
  <si>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</si>
  <si>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</si>
  <si>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</si>
  <si>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</si>
  <si>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</si>
  <si>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</si>
  <si>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</si>
  <si>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</si>
  <si>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</si>
  <si>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</si>
  <si>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</si>
  <si>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</si>
  <si>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</si>
  <si>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</si>
  <si>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</si>
  <si>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</si>
  <si>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</si>
  <si>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</si>
  <si>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</si>
  <si>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</si>
  <si>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</si>
  <si>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</si>
  <si>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</si>
  <si>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</si>
  <si>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</si>
  <si>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</si>
  <si>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</si>
  <si>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</si>
  <si>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</si>
  <si>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</si>
  <si>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</si>
  <si>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</si>
  <si>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</si>
  <si>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</si>
  <si>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</si>
  <si>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</si>
  <si>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</si>
  <si>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</si>
  <si>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</si>
  <si>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</si>
  <si>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</si>
  <si>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</si>
  <si>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</si>
  <si>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</si>
  <si>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</si>
  <si>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</si>
  <si>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</si>
  <si>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</si>
  <si>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</si>
  <si>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</si>
  <si>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</si>
  <si>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</si>
  <si>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</si>
  <si>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</si>
  <si>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</si>
  <si>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</si>
  <si>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</si>
  <si>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</si>
  <si>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</si>
  <si>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</si>
  <si>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</si>
  <si>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</si>
  <si>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</si>
  <si>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</si>
  <si>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</si>
  <si>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</si>
  <si>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</si>
  <si>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</si>
  <si>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</si>
  <si>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</si>
  <si>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</si>
  <si>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</si>
  <si>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</si>
  <si>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</si>
  <si>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</si>
  <si>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</si>
  <si>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</si>
  <si>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</si>
  <si>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</si>
  <si>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</si>
  <si>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</si>
  <si>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</si>
  <si>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</si>
  <si>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</si>
  <si>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</si>
  <si>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</si>
  <si>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</si>
  <si>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</si>
  <si>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</si>
  <si>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</si>
  <si>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</si>
  <si>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</si>
  <si>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</si>
  <si>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</si>
  <si>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</si>
  <si>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</si>
  <si>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</si>
  <si>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</si>
  <si>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</si>
  <si>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</si>
  <si>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</si>
  <si>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</si>
  <si>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</si>
  <si>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</si>
  <si>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</si>
  <si>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</si>
  <si>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</si>
  <si>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</si>
  <si>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</si>
  <si>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</si>
  <si>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</si>
  <si>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</si>
  <si>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</si>
  <si>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</si>
  <si>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</si>
  <si>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</si>
  <si>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</si>
  <si>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</si>
  <si>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</si>
  <si>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</si>
  <si>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</si>
  <si>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</si>
  <si>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</si>
  <si>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</si>
  <si>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</si>
  <si>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</si>
  <si>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</si>
  <si>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</si>
  <si>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</si>
  <si>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</si>
  <si>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</si>
  <si>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</si>
  <si>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</si>
  <si>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</si>
  <si>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</si>
  <si>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</si>
  <si>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</si>
  <si>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</si>
  <si>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</si>
  <si>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</si>
  <si>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</si>
  <si>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</si>
  <si>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</si>
  <si>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</si>
  <si>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</si>
  <si>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</si>
  <si>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</si>
  <si>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</si>
  <si>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</si>
  <si>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</si>
  <si>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</si>
  <si>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</si>
  <si>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</si>
  <si>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</si>
  <si>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</si>
  <si>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</si>
  <si>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</si>
  <si>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</si>
  <si>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</si>
  <si>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</si>
  <si>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</si>
  <si>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</si>
  <si>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</si>
  <si>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</si>
  <si>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</si>
  <si>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</si>
  <si>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</si>
  <si>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</si>
  <si>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</si>
  <si>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</si>
  <si>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</si>
  <si>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</si>
  <si>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</si>
  <si>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</si>
  <si>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</si>
  <si>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</si>
  <si>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</si>
  <si>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</si>
  <si>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</si>
  <si>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</si>
  <si>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</si>
  <si>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</si>
  <si>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</si>
  <si>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</si>
  <si>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</si>
  <si>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</si>
  <si>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</si>
  <si>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</si>
  <si>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</si>
  <si>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</si>
  <si>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</si>
  <si>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</si>
  <si>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</si>
  <si>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</si>
  <si>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</si>
  <si>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</si>
  <si>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</si>
  <si>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</si>
  <si>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</si>
  <si>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</si>
  <si>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</si>
  <si>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</si>
  <si>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</si>
  <si>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</si>
  <si>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</si>
  <si>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</si>
  <si>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</si>
  <si>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</si>
  <si>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</si>
  <si>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</si>
  <si>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</si>
  <si>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</si>
  <si>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</si>
  <si>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</si>
  <si>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</si>
  <si>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</si>
  <si>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</si>
  <si>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</si>
  <si>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</si>
  <si>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</si>
  <si>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</si>
  <si>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</si>
  <si>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</si>
  <si>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</si>
  <si>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</si>
  <si>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</si>
  <si>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</si>
  <si>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</si>
  <si>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</si>
  <si>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</si>
  <si>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</si>
  <si>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</si>
  <si>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</si>
  <si>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</si>
  <si>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</si>
  <si>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</si>
  <si>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</si>
  <si>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</si>
  <si>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</si>
  <si>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</si>
  <si>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</si>
  <si>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</si>
  <si>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</si>
  <si>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</si>
  <si>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</si>
  <si>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</si>
  <si>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</si>
  <si>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</si>
  <si>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</si>
  <si>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</si>
  <si>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</si>
  <si>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</si>
  <si>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</si>
  <si>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</si>
  <si>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</si>
  <si>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</si>
  <si>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</si>
  <si>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</si>
  <si>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</si>
  <si>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</si>
  <si>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</si>
  <si>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</si>
  <si>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</si>
  <si>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</si>
  <si>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</si>
  <si>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</si>
  <si>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</si>
  <si>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</si>
  <si>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</si>
  <si>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</si>
  <si>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</si>
  <si>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</si>
  <si>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</si>
  <si>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</si>
  <si>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</si>
  <si>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</si>
  <si>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</si>
  <si>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</si>
  <si>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</si>
  <si>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</si>
  <si>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</si>
  <si>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</si>
  <si>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</si>
  <si>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</si>
  <si>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</si>
  <si>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</si>
  <si>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</si>
  <si>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</si>
  <si>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</si>
  <si>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</si>
  <si>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</si>
  <si>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</si>
  <si>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</si>
  <si>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</si>
  <si>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</si>
  <si>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</si>
  <si>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</si>
  <si>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</si>
  <si>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</si>
  <si>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</si>
  <si>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</si>
  <si>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</si>
  <si>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</si>
  <si>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</si>
  <si>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</si>
  <si>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</si>
  <si>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</si>
  <si>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</si>
  <si>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</si>
  <si>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</si>
  <si>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</si>
  <si>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</si>
  <si>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</si>
  <si>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</si>
  <si>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</si>
  <si>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</si>
  <si>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</si>
  <si>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</si>
  <si>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</si>
  <si>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</si>
  <si>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</si>
  <si>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</si>
  <si>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</si>
  <si>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</si>
  <si>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</si>
  <si>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</si>
  <si>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</si>
  <si>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</si>
  <si>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</si>
  <si>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</si>
  <si>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</si>
  <si>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</si>
  <si>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</si>
  <si>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</si>
  <si>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</si>
  <si>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</si>
  <si>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</si>
  <si>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</si>
  <si>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</si>
  <si>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</si>
  <si>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</si>
  <si>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</si>
  <si>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</si>
  <si>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</si>
  <si>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</si>
  <si>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</si>
  <si>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</si>
  <si>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</si>
  <si>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</si>
  <si>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</si>
  <si>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</si>
  <si>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</si>
  <si>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</si>
  <si>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</si>
  <si>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</si>
  <si>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</si>
  <si>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</si>
  <si>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</si>
  <si>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</si>
  <si>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</si>
  <si>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</si>
  <si>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</si>
  <si>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</si>
  <si>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</si>
  <si>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</si>
  <si>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</si>
  <si>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</si>
  <si>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</si>
  <si>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</si>
  <si>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</si>
  <si>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</si>
  <si>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</si>
  <si>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</si>
  <si>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</si>
  <si>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</si>
  <si>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</si>
  <si>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</si>
  <si>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</si>
  <si>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</si>
  <si>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</si>
  <si>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</si>
  <si>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</si>
  <si>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</si>
  <si>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</si>
  <si>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</si>
  <si>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</si>
  <si>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</si>
  <si>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</si>
  <si>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</si>
  <si>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</si>
  <si>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</si>
  <si>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</si>
  <si>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</si>
  <si>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</si>
  <si>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</si>
  <si>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</si>
  <si>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</si>
  <si>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</si>
  <si>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</si>
  <si>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</si>
  <si>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</si>
  <si>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</si>
  <si>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</si>
  <si>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</si>
  <si>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</si>
  <si>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</si>
  <si>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</si>
  <si>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</si>
  <si>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</si>
  <si>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</si>
  <si>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</si>
  <si>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</si>
  <si>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</si>
  <si>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</si>
  <si>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</si>
  <si>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</si>
  <si>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</si>
  <si>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</si>
  <si>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</si>
  <si>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</si>
  <si>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</si>
  <si>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</si>
  <si>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</si>
  <si>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</si>
  <si>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</si>
  <si>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</si>
  <si>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</si>
  <si>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</si>
  <si>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</si>
  <si>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</si>
  <si>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</si>
  <si>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</si>
  <si>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</si>
  <si>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</si>
  <si>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</si>
  <si>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</si>
  <si>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</si>
  <si>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</si>
  <si>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</si>
  <si>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</si>
  <si>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</si>
  <si>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</si>
  <si>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</si>
  <si>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</si>
  <si>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</si>
  <si>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</si>
  <si>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</si>
  <si>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</si>
  <si>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</si>
  <si>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</si>
  <si>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</si>
  <si>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</si>
  <si>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</si>
  <si>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</si>
  <si>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</si>
  <si>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</si>
  <si>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</si>
  <si>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</si>
  <si>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</si>
  <si>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</si>
  <si>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</si>
  <si>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</si>
  <si>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</si>
  <si>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</si>
  <si>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</si>
  <si>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</si>
  <si>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</si>
  <si>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</si>
  <si>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</si>
  <si>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</si>
  <si>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</si>
  <si>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</si>
  <si>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</si>
  <si>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</si>
  <si>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</si>
  <si>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</si>
  <si>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</si>
  <si>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</si>
  <si>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</si>
  <si>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</si>
  <si>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</si>
  <si>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</si>
  <si>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</si>
  <si>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</si>
  <si>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</si>
  <si>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</si>
  <si>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</si>
  <si>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</si>
  <si>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</si>
  <si>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</si>
  <si>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</si>
  <si>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</si>
  <si>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</si>
  <si>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</si>
  <si>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</si>
  <si>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</si>
  <si>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</si>
  <si>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</si>
  <si>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</si>
  <si>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</si>
  <si>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</si>
  <si>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</si>
  <si>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</si>
  <si>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</si>
  <si>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</si>
  <si>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</si>
  <si>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</si>
  <si>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</si>
  <si>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</si>
  <si>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</si>
  <si>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</si>
  <si>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</si>
  <si>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</si>
  <si>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</si>
  <si>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</si>
  <si>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</si>
  <si>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</si>
  <si>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</si>
  <si>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</si>
  <si>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</si>
  <si>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</si>
  <si>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</si>
  <si>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</si>
  <si>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</si>
  <si>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</si>
  <si>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</si>
  <si>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</si>
  <si>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</si>
  <si>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</si>
  <si>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</si>
  <si>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</si>
  <si>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</si>
  <si>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</si>
  <si>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</si>
  <si>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</si>
  <si>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</si>
  <si>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</si>
  <si>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</si>
  <si>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</si>
  <si>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</si>
  <si>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</si>
  <si>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</si>
  <si>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</si>
  <si>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</si>
  <si>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</si>
  <si>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</si>
  <si>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</si>
  <si>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</si>
  <si>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</si>
  <si>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</si>
  <si>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</si>
  <si>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</si>
  <si>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</si>
  <si>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</si>
  <si>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</si>
  <si>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</si>
  <si>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</si>
  <si>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</si>
  <si>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</si>
  <si>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</si>
  <si>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</si>
  <si>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</si>
  <si>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</si>
  <si>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</si>
  <si>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</si>
  <si>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</si>
  <si>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</si>
  <si>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</si>
  <si>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</si>
  <si>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</si>
  <si>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</si>
  <si>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</si>
  <si>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</si>
  <si>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</si>
  <si>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</si>
  <si>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</si>
  <si>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</si>
  <si>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</si>
  <si>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</si>
  <si>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</si>
  <si>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</si>
  <si>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</si>
  <si>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</si>
  <si>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</si>
  <si>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</si>
  <si>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</si>
  <si>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</si>
  <si>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</si>
  <si>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</si>
  <si>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</si>
  <si>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</si>
  <si>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</si>
  <si>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</si>
  <si>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</si>
  <si>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</si>
  <si>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</si>
  <si>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</si>
  <si>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</si>
  <si>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</si>
  <si>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</si>
  <si>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</si>
  <si>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</si>
  <si>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</si>
  <si>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</si>
  <si>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</si>
  <si>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</si>
  <si>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</si>
  <si>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</si>
  <si>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</si>
  <si>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</si>
  <si>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</si>
  <si>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</si>
  <si>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</si>
  <si>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</si>
  <si>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</si>
  <si>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</si>
  <si>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</si>
  <si>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</si>
  <si>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</si>
  <si>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</si>
  <si>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</si>
  <si>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</si>
  <si>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</si>
  <si>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</si>
  <si>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</si>
  <si>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</si>
  <si>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</si>
  <si>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</si>
  <si>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</si>
  <si>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</si>
  <si>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</si>
  <si>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</si>
  <si>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</si>
  <si>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</si>
  <si>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</si>
  <si>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</si>
  <si>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</si>
  <si>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</si>
  <si>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</si>
  <si>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</si>
  <si>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</si>
  <si>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</si>
  <si>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</si>
  <si>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</si>
  <si>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</si>
  <si>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</si>
  <si>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</si>
  <si>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</si>
  <si>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</si>
  <si>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</si>
  <si>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</si>
  <si>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</si>
  <si>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</si>
  <si>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</si>
  <si>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</si>
  <si>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</si>
  <si>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</si>
  <si>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</si>
  <si>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</si>
  <si>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</si>
  <si>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</si>
  <si>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</si>
  <si>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</si>
  <si>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</si>
  <si>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</si>
  <si>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</si>
  <si>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</si>
  <si>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</si>
  <si>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</si>
  <si>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</si>
  <si>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</si>
  <si>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</si>
  <si>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</si>
  <si>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</si>
  <si>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</si>
  <si>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</si>
  <si>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</si>
  <si>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</si>
  <si>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</si>
  <si>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</si>
  <si>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</si>
  <si>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</si>
  <si>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</si>
  <si>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</si>
  <si>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</si>
  <si>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</si>
  <si>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</si>
  <si>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</si>
  <si>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</si>
  <si>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</si>
  <si>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</si>
  <si>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</si>
  <si>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</si>
  <si>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</si>
  <si>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</si>
  <si>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</si>
  <si>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</si>
  <si>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</si>
  <si>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</si>
  <si>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</si>
  <si>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</si>
  <si>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</si>
  <si>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</si>
  <si>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</si>
  <si>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</si>
  <si>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</si>
  <si>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</si>
  <si>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</si>
  <si>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</si>
  <si>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</si>
  <si>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</si>
  <si>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</si>
  <si>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</si>
  <si>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</si>
  <si>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</si>
  <si>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</si>
  <si>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</si>
  <si>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</si>
  <si>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</si>
  <si>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</si>
  <si>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</si>
  <si>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</si>
  <si>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</si>
  <si>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</si>
  <si>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</si>
  <si>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</si>
  <si>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</si>
  <si>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</si>
  <si>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</si>
  <si>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</si>
  <si>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</si>
  <si>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</si>
  <si>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</si>
  <si>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</si>
  <si>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</si>
  <si>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</si>
  <si>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</si>
  <si>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</si>
  <si>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</si>
  <si>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</si>
  <si>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</si>
  <si>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</si>
  <si>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</si>
  <si>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</si>
  <si>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</si>
  <si>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</si>
  <si>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</si>
  <si>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</si>
  <si>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</si>
  <si>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</si>
  <si>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</si>
  <si>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</si>
  <si>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</si>
  <si>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</si>
  <si>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</si>
  <si>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</si>
  <si>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</si>
  <si>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</si>
  <si>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</si>
  <si>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</si>
  <si>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</si>
  <si>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</si>
  <si>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</si>
  <si>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</si>
  <si>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</si>
  <si>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</si>
  <si>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</si>
  <si>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</si>
  <si>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</si>
  <si>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</si>
  <si>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</si>
  <si>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</si>
  <si>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</si>
  <si>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</si>
  <si>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</si>
  <si>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</si>
  <si>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</si>
  <si>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</si>
  <si>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</si>
  <si>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</si>
  <si>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</si>
  <si>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</si>
  <si>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</si>
  <si>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</si>
  <si>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</si>
  <si>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</si>
  <si>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</si>
  <si>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</si>
  <si>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</si>
  <si>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</si>
  <si>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</si>
  <si>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</si>
  <si>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</si>
  <si>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</si>
  <si>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</si>
  <si>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</si>
  <si>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</si>
  <si>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</si>
  <si>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</si>
  <si>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</si>
  <si>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</si>
  <si>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</si>
  <si>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</si>
  <si>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</si>
  <si>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</si>
  <si>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</si>
  <si>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</si>
  <si>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</si>
  <si>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</si>
  <si>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</si>
  <si>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</si>
  <si>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</si>
  <si>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</si>
  <si>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</si>
  <si>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</si>
  <si>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</si>
  <si>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</si>
  <si>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</si>
  <si>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</si>
  <si>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</si>
  <si>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</si>
  <si>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</si>
  <si>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</si>
  <si>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</si>
  <si>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</si>
  <si>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</si>
  <si>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</si>
  <si>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</si>
  <si>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</si>
  <si>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</si>
  <si>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</si>
  <si>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</si>
  <si>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</si>
  <si>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</si>
  <si>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</si>
  <si>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</si>
  <si>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</si>
  <si>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</si>
  <si>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</si>
  <si>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</si>
  <si>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</si>
  <si>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</si>
  <si>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</si>
  <si>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</si>
  <si>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</si>
  <si>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</si>
  <si>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</si>
  <si>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</si>
  <si>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</si>
  <si>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</si>
  <si>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</si>
  <si>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</si>
  <si>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</si>
  <si>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</si>
  <si>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</si>
  <si>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</si>
  <si>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</si>
  <si>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</si>
  <si>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</si>
  <si>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</si>
  <si>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</si>
  <si>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</si>
  <si>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</si>
  <si>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</si>
  <si>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</si>
  <si>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</si>
  <si>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</si>
  <si>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</si>
  <si>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</si>
  <si>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</si>
  <si>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</si>
  <si>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</si>
  <si>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</si>
  <si>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</si>
  <si>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</si>
  <si>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</si>
  <si>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</si>
  <si>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</si>
  <si>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</si>
  <si>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</si>
  <si>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</si>
  <si>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</si>
  <si>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</si>
  <si>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</si>
  <si>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</si>
  <si>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</si>
  <si>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</si>
  <si>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</si>
  <si>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</si>
  <si>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</si>
  <si>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</si>
  <si>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</si>
  <si>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</si>
  <si>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</si>
  <si>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</si>
  <si>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</si>
  <si>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</si>
  <si>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</si>
  <si>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</si>
  <si>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</si>
  <si>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</si>
  <si>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</si>
  <si>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</si>
  <si>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</si>
  <si>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</si>
  <si>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</si>
  <si>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</si>
  <si>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</si>
  <si>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</si>
  <si>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</si>
  <si>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</si>
  <si>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</si>
  <si>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</si>
  <si>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</si>
  <si>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</si>
  <si>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</si>
  <si>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</si>
  <si>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</si>
  <si>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</si>
  <si>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</si>
  <si>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</si>
  <si>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</si>
  <si>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</si>
  <si>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</si>
  <si>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</si>
  <si>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</si>
  <si>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</si>
  <si>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</si>
  <si>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</si>
  <si>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</si>
  <si>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</si>
  <si>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</si>
  <si>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</si>
  <si>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</si>
  <si>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</si>
  <si>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</si>
  <si>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</si>
  <si>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</si>
  <si>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</si>
  <si>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</si>
  <si>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</si>
  <si>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</si>
  <si>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</si>
  <si>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</si>
  <si>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</si>
  <si>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</si>
  <si>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</si>
  <si>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</si>
  <si>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</si>
  <si>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</si>
  <si>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</si>
  <si>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</si>
  <si>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</si>
  <si>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</si>
  <si>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</si>
  <si>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</si>
  <si>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</si>
  <si>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</si>
  <si>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</si>
  <si>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</si>
  <si>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</si>
  <si>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</si>
  <si>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</si>
  <si>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</si>
  <si>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</si>
  <si>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</si>
  <si>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</si>
  <si>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</si>
  <si>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</si>
  <si>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</si>
  <si>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</si>
  <si>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</si>
  <si>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</si>
  <si>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</si>
  <si>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</si>
  <si>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</si>
  <si>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</si>
  <si>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</si>
  <si>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</si>
  <si>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</si>
  <si>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</si>
  <si>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</si>
  <si>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</si>
  <si>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</si>
  <si>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</si>
  <si>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</si>
  <si>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</si>
  <si>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</si>
  <si>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</si>
  <si>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</si>
  <si>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</si>
  <si>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</si>
  <si>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</si>
  <si>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</si>
  <si>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</si>
  <si>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</si>
  <si>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</si>
  <si>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</si>
  <si>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</si>
  <si>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</si>
  <si>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</si>
  <si>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</si>
  <si>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</si>
  <si>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</si>
  <si>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</si>
  <si>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</si>
  <si>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</si>
  <si>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</si>
  <si>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</si>
  <si>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</si>
  <si>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</si>
  <si>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</si>
  <si>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</si>
  <si>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</si>
  <si>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</si>
  <si>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</si>
  <si>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</si>
  <si>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</si>
  <si>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</si>
  <si>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</si>
  <si>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</si>
  <si>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</si>
  <si>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</si>
  <si>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</si>
  <si>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</si>
  <si>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</si>
  <si>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</si>
  <si>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</si>
  <si>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</si>
  <si>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</si>
  <si>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</si>
  <si>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</si>
  <si>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</si>
  <si>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</si>
  <si>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</si>
  <si>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</si>
  <si>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</si>
  <si>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</si>
  <si>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</si>
  <si>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</si>
  <si>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</si>
  <si>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</si>
  <si>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</si>
  <si>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</si>
  <si>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</si>
  <si>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</si>
  <si>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</si>
  <si>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</si>
  <si>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</si>
  <si>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</si>
  <si>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</si>
  <si>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</si>
  <si>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</si>
  <si>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</si>
  <si>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</si>
  <si>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</si>
  <si>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</si>
  <si>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</si>
  <si>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</si>
  <si>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</si>
  <si>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</si>
  <si>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</si>
  <si>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</si>
  <si>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</si>
  <si>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</si>
  <si>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</si>
  <si>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</si>
  <si>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</si>
  <si>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</si>
  <si>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</si>
  <si>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</si>
  <si>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</si>
  <si>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</si>
  <si>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</si>
  <si>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</si>
  <si>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</si>
  <si>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</si>
  <si>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</si>
  <si>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</si>
  <si>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</si>
  <si>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</si>
  <si>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</si>
  <si>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</si>
  <si>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</si>
  <si>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</si>
  <si>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</si>
  <si>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</si>
  <si>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</si>
  <si>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</si>
  <si>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</si>
  <si>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</si>
  <si>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</si>
  <si>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</si>
  <si>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</si>
  <si>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</si>
  <si>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</si>
  <si>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</si>
  <si>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</si>
  <si>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</si>
  <si>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</si>
  <si>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</si>
  <si>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</si>
  <si>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</si>
  <si>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</si>
  <si>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</si>
  <si>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</si>
  <si>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</si>
  <si>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</si>
  <si>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</si>
  <si>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</si>
  <si>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</si>
  <si>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</si>
  <si>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</si>
  <si>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</si>
  <si>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</si>
  <si>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</si>
  <si>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</si>
  <si>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</si>
  <si>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</si>
  <si>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</si>
  <si>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</si>
  <si>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</si>
  <si>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</si>
  <si>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</si>
  <si>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</si>
  <si>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</si>
  <si>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</si>
  <si>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</si>
  <si>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</si>
  <si>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</si>
  <si>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</si>
  <si>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</si>
  <si>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</si>
  <si>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</si>
  <si>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</si>
  <si>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</si>
  <si>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</si>
  <si>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</si>
  <si>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</si>
  <si>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</si>
  <si>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</si>
  <si>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</si>
  <si>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</si>
  <si>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</si>
  <si>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</si>
  <si>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</si>
  <si>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</si>
  <si>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</si>
  <si>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</si>
  <si>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</si>
  <si>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</si>
  <si>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</si>
  <si>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</si>
  <si>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</si>
  <si>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</si>
  <si>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</si>
  <si>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</si>
  <si>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</si>
  <si>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</si>
  <si>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</si>
  <si>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</si>
  <si>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</si>
  <si>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</si>
  <si>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</si>
  <si>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</si>
  <si>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</si>
  <si>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</si>
  <si>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</si>
  <si>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</si>
  <si>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</si>
  <si>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</si>
  <si>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</si>
  <si>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</si>
  <si>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</si>
  <si>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</si>
  <si>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</si>
  <si>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</si>
  <si>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</si>
  <si>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</si>
  <si>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</si>
  <si>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</si>
  <si>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</si>
  <si>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</si>
  <si>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</si>
  <si>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</si>
  <si>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</si>
  <si>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</si>
  <si>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</si>
  <si>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</si>
  <si>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</si>
  <si>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</si>
  <si>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</si>
  <si>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</si>
  <si>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</si>
  <si>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</si>
  <si>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</si>
  <si>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</si>
  <si>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</si>
  <si>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</si>
  <si>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</si>
  <si>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</si>
  <si>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</si>
  <si>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</si>
  <si>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</si>
  <si>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</si>
  <si>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</si>
  <si>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</si>
  <si>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</si>
  <si>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</si>
  <si>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</si>
  <si>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</si>
  <si>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</si>
  <si>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</si>
  <si>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</si>
  <si>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</si>
  <si>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</si>
  <si>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</si>
  <si>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</si>
  <si>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</si>
  <si>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</si>
  <si>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</si>
  <si>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</si>
  <si>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</si>
  <si>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</si>
  <si>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</si>
  <si>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</si>
  <si>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</si>
  <si>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</si>
  <si>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</si>
  <si>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</si>
  <si>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</si>
  <si>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</si>
  <si>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</si>
  <si>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</si>
  <si>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</si>
  <si>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</si>
  <si>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</si>
  <si>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</si>
  <si>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</si>
  <si>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</si>
  <si>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</si>
  <si>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</si>
  <si>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</si>
  <si>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</si>
  <si>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</si>
  <si>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</si>
  <si>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</si>
  <si>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</si>
  <si>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</si>
  <si>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</si>
  <si>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</si>
  <si>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</si>
  <si>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</si>
  <si>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</si>
  <si>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</si>
  <si>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</si>
  <si>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</si>
  <si>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</si>
  <si>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</si>
  <si>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</si>
  <si>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</si>
  <si>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</si>
  <si>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</si>
  <si>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</si>
  <si>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</si>
  <si>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</si>
  <si>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</si>
  <si>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</si>
  <si>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</si>
  <si>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</si>
  <si>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</si>
  <si>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</si>
  <si>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</si>
  <si>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</si>
  <si>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</si>
  <si>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</si>
  <si>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</si>
  <si>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</si>
  <si>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</si>
  <si>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</si>
  <si>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</si>
  <si>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</si>
  <si>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</si>
  <si>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</si>
  <si>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</si>
  <si>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</si>
  <si>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</si>
  <si>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</si>
  <si>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</si>
  <si>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</si>
  <si>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</si>
  <si>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</si>
  <si>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</si>
  <si>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</si>
  <si>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</si>
  <si>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</si>
  <si>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</si>
  <si>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</si>
  <si>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</si>
  <si>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</si>
  <si>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</si>
  <si>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</si>
  <si>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</si>
  <si>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</si>
  <si>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</si>
  <si>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</si>
  <si>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</si>
  <si>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</si>
  <si>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</si>
  <si>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</si>
  <si>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</si>
  <si>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</si>
  <si>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</si>
  <si>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</si>
  <si>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</si>
  <si>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</si>
  <si>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</si>
  <si>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</si>
  <si>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</si>
  <si>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</si>
  <si>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</si>
  <si>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</si>
  <si>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</si>
  <si>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</si>
  <si>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</si>
  <si>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</si>
  <si>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</si>
  <si>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</si>
  <si>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</si>
  <si>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</si>
  <si>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</si>
  <si>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</si>
  <si>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</si>
  <si>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</si>
  <si>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</si>
  <si>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</si>
  <si>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</si>
  <si>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</si>
  <si>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</si>
  <si>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</si>
  <si>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</si>
  <si>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</si>
  <si>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</si>
  <si>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</si>
  <si>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</si>
  <si>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</si>
  <si>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</si>
  <si>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</si>
  <si>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</si>
  <si>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</si>
  <si>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</si>
  <si>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</si>
  <si>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</si>
  <si>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</si>
  <si>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</si>
  <si>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</si>
  <si>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</si>
  <si>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</si>
  <si>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</si>
  <si>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</si>
  <si>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</si>
  <si>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</si>
  <si>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</si>
  <si>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</si>
  <si>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</si>
  <si>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</si>
  <si>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</si>
  <si>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</si>
  <si>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</si>
  <si>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</si>
  <si>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</si>
  <si>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</si>
  <si>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</si>
  <si>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</si>
  <si>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</si>
  <si>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</si>
  <si>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</si>
  <si>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</si>
  <si>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</si>
  <si>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</si>
  <si>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</si>
  <si>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</si>
  <si>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</si>
  <si>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</si>
  <si>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</si>
  <si>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</si>
  <si>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</si>
  <si>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</si>
  <si>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</si>
  <si>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</si>
  <si>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</si>
  <si>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</si>
  <si>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</si>
  <si>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</si>
  <si>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</si>
  <si>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</si>
  <si>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</si>
  <si>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</si>
  <si>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</si>
  <si>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</si>
  <si>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</si>
  <si>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</si>
  <si>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</si>
  <si>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</si>
  <si>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</si>
  <si>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</si>
  <si>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</si>
  <si>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</si>
  <si>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</si>
  <si>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</si>
  <si>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</si>
  <si>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</si>
  <si>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</si>
  <si>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</si>
  <si>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</si>
  <si>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</si>
  <si>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</si>
  <si>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</si>
  <si>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</si>
  <si>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</si>
  <si>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</si>
  <si>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</si>
  <si>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</si>
  <si>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</si>
  <si>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</si>
  <si>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</si>
  <si>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</si>
  <si>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</si>
  <si>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</si>
  <si>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</si>
  <si>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</si>
  <si>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</si>
  <si>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</si>
  <si>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</si>
  <si>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</si>
  <si>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</si>
  <si>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</si>
  <si>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</si>
  <si>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</si>
  <si>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</si>
  <si>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</si>
  <si>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</si>
  <si>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</si>
  <si>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</si>
  <si>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</si>
  <si>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</si>
  <si>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</si>
  <si>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</si>
  <si>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</si>
  <si>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</si>
  <si>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</si>
  <si>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</si>
  <si>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</si>
  <si>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</si>
  <si>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</si>
  <si>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</si>
  <si>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</si>
  <si>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</si>
  <si>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</si>
  <si>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</si>
  <si>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</si>
  <si>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</si>
  <si>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</si>
  <si>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</si>
  <si>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</si>
  <si>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</si>
  <si>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</si>
  <si>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</si>
  <si>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</si>
  <si>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</si>
  <si>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</si>
  <si>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</si>
  <si>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</si>
  <si>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</si>
  <si>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</si>
  <si>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</si>
  <si>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</si>
  <si>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</si>
  <si>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</si>
  <si>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</si>
  <si>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</si>
  <si>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</si>
  <si>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</si>
  <si>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</si>
  <si>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</si>
  <si>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</si>
  <si>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</si>
  <si>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</si>
  <si>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</si>
  <si>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</si>
  <si>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</si>
  <si>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</si>
  <si>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</si>
  <si>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</si>
  <si>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</si>
  <si>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</si>
  <si>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</si>
  <si>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</si>
  <si>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</si>
  <si>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</si>
  <si>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</si>
  <si>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</si>
  <si>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</si>
  <si>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</si>
  <si>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</si>
  <si>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</si>
  <si>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</si>
  <si>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</si>
  <si>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</si>
  <si>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</si>
  <si>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</si>
  <si>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</si>
  <si>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</si>
  <si>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</si>
  <si>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</si>
  <si>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</si>
  <si>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</si>
  <si>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</si>
  <si>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</si>
  <si>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</si>
  <si>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</si>
  <si>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</si>
  <si>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</si>
  <si>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</si>
  <si>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</si>
  <si>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</si>
  <si>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</si>
  <si>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</si>
  <si>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</si>
  <si>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</si>
  <si>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</si>
  <si>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</si>
  <si>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</si>
  <si>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</si>
  <si>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</si>
  <si>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</si>
  <si>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</si>
  <si>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</si>
  <si>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</si>
  <si>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</si>
  <si>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</si>
  <si>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</si>
  <si>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</si>
  <si>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</si>
  <si>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</si>
  <si>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</si>
  <si>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</si>
  <si>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</si>
  <si>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</si>
  <si>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</si>
  <si>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</si>
  <si>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</si>
  <si>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</si>
  <si>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</si>
  <si>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</si>
  <si>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</si>
  <si>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</si>
  <si>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</si>
  <si>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</si>
  <si>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</si>
  <si>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</si>
  <si>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</si>
  <si>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</si>
  <si>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</si>
  <si>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</si>
  <si>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</si>
  <si>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</si>
  <si>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</si>
  <si>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</si>
  <si>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</si>
  <si>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</si>
  <si>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</si>
  <si>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</si>
  <si>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</si>
  <si>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</si>
  <si>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</si>
  <si>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</si>
  <si>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</si>
  <si>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</si>
  <si>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</si>
  <si>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</si>
  <si>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</si>
  <si>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</si>
  <si>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</si>
  <si>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</si>
  <si>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</si>
  <si>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</si>
  <si>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</si>
  <si>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</si>
  <si>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</si>
  <si>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</si>
  <si>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</si>
  <si>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</si>
  <si>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</si>
  <si>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</si>
  <si>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</si>
  <si>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</si>
  <si>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</si>
  <si>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</si>
  <si>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</si>
  <si>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</si>
  <si>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</si>
  <si>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</si>
  <si>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</si>
  <si>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</si>
  <si>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</si>
  <si>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</si>
  <si>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</si>
  <si>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</si>
  <si>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</si>
  <si>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</si>
  <si>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</si>
  <si>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</si>
  <si>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</si>
  <si>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</si>
  <si>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</si>
  <si>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</si>
  <si>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</si>
  <si>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</si>
  <si>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</si>
  <si>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</si>
  <si>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</si>
  <si>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</si>
  <si>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</si>
  <si>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</si>
  <si>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</si>
  <si>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</si>
  <si>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</si>
  <si>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</si>
  <si>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</si>
  <si>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</si>
  <si>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</si>
  <si>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</si>
  <si>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</si>
  <si>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</si>
  <si>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</si>
  <si>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</si>
  <si>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</si>
  <si>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</si>
  <si>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</si>
  <si>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</si>
  <si>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</si>
  <si>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</si>
  <si>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</si>
  <si>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</si>
  <si>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</si>
  <si>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</si>
  <si>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</si>
  <si>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</si>
  <si>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</si>
  <si>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</si>
  <si>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</si>
  <si>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</si>
  <si>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</si>
  <si>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</si>
  <si>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</si>
  <si>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</si>
  <si>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</si>
  <si>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</si>
  <si>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</si>
  <si>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</si>
  <si>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</si>
  <si>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</si>
  <si>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</si>
  <si>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</si>
  <si>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</si>
  <si>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</si>
  <si>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</si>
  <si>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</si>
  <si>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</si>
  <si>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</si>
  <si>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</si>
  <si>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</si>
  <si>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</si>
  <si>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</si>
  <si>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</si>
  <si>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</si>
  <si>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</si>
  <si>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</si>
  <si>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</si>
  <si>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</si>
  <si>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</si>
  <si>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</si>
  <si>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</si>
  <si>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</si>
  <si>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</si>
  <si>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</si>
  <si>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</si>
  <si>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</si>
  <si>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</si>
  <si>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</si>
  <si>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</si>
  <si>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</si>
  <si>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</si>
  <si>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</si>
  <si>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</si>
  <si>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</si>
  <si>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</si>
  <si>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</si>
  <si>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</si>
  <si>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</si>
  <si>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</si>
  <si>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</si>
  <si>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</si>
  <si>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</si>
  <si>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</si>
  <si>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</si>
  <si>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</si>
  <si>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</si>
  <si>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</si>
  <si>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</si>
  <si>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</si>
  <si>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</si>
  <si>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</si>
  <si>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</si>
  <si>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</si>
  <si>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</si>
  <si>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</si>
  <si>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</si>
  <si>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</si>
  <si>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</si>
  <si>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</si>
  <si>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</si>
  <si>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</si>
  <si>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</si>
  <si>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</si>
  <si>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</si>
  <si>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</si>
  <si>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</si>
  <si>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</si>
  <si>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</si>
  <si>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</si>
  <si>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</si>
  <si>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</si>
  <si>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</si>
  <si>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</si>
  <si>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</si>
  <si>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</si>
  <si>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</si>
  <si>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</si>
  <si>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</si>
  <si>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</si>
  <si>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</si>
  <si>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</si>
  <si>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</si>
  <si>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</si>
  <si>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</si>
  <si>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</si>
  <si>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</si>
  <si>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</si>
  <si>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</si>
  <si>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</si>
  <si>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</si>
  <si>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</si>
  <si>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</si>
  <si>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</si>
  <si>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</si>
  <si>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</si>
  <si>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</si>
  <si>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</si>
  <si>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</si>
  <si>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</si>
  <si>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</si>
  <si>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</si>
  <si>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</si>
  <si>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</si>
  <si>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</si>
  <si>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</si>
  <si>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</si>
  <si>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</si>
  <si>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</si>
  <si>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</si>
  <si>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</si>
  <si>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</si>
  <si>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</si>
  <si>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</si>
  <si>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</si>
  <si>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</si>
  <si>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</si>
  <si>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</si>
  <si>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</si>
  <si>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</si>
  <si>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</si>
  <si>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</si>
  <si>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</si>
  <si>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</si>
  <si>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</si>
  <si>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</si>
  <si>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</si>
  <si>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</si>
  <si>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</si>
  <si>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</si>
  <si>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</si>
  <si>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</si>
  <si>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</si>
  <si>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</si>
  <si>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</si>
  <si>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</si>
  <si>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</si>
  <si>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</si>
  <si>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</si>
  <si>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</si>
  <si>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</si>
  <si>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</si>
  <si>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</si>
  <si>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</si>
  <si>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</si>
  <si>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</si>
  <si>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</si>
  <si>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</si>
  <si>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</si>
  <si>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</si>
  <si>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</si>
  <si>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</si>
  <si>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</si>
  <si>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</si>
  <si>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</si>
  <si>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</si>
  <si>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</si>
  <si>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</si>
  <si>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</si>
  <si>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</si>
  <si>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</si>
  <si>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</si>
  <si>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</si>
  <si>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</si>
  <si>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</si>
  <si>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</si>
  <si>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</si>
  <si>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</si>
  <si>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</si>
  <si>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</si>
  <si>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</si>
  <si>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</si>
  <si>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</si>
  <si>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</si>
  <si>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</si>
  <si>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</si>
  <si>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</si>
  <si>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</si>
  <si>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</si>
  <si>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</si>
  <si>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</si>
  <si>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</si>
  <si>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</si>
  <si>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</si>
  <si>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</si>
  <si>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</si>
  <si>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</si>
  <si>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</si>
  <si>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</si>
  <si>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</si>
  <si>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</si>
  <si>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</si>
  <si>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</si>
  <si>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</si>
  <si>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</si>
  <si>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</si>
  <si>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</si>
  <si>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</si>
  <si>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</si>
  <si>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</si>
  <si>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</si>
  <si>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</si>
  <si>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</si>
  <si>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</si>
  <si>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</si>
  <si>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</si>
  <si>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</si>
  <si>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</si>
  <si>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</si>
  <si>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</si>
  <si>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</si>
  <si>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</si>
  <si>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</si>
  <si>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</si>
  <si>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</si>
  <si>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</si>
  <si>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</si>
  <si>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</si>
  <si>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</si>
  <si>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</si>
  <si>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</si>
  <si>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</si>
  <si>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</si>
  <si>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</si>
  <si>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</si>
  <si>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</si>
  <si>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</si>
  <si>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</si>
  <si>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</si>
  <si>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</si>
  <si>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</si>
  <si>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</si>
  <si>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</si>
  <si>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</si>
  <si>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</si>
  <si>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</si>
  <si>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</si>
  <si>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</si>
  <si>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</si>
  <si>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</si>
  <si>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</si>
  <si>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</si>
  <si>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</si>
  <si>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</si>
  <si>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</si>
  <si>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</si>
  <si>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</si>
  <si>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</si>
  <si>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</si>
  <si>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</si>
  <si>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</si>
  <si>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</si>
  <si>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</si>
  <si>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</si>
  <si>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</si>
  <si>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</si>
  <si>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</si>
  <si>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</si>
  <si>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</si>
  <si>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</si>
  <si>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</si>
  <si>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</si>
  <si>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</si>
  <si>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</si>
  <si>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</si>
  <si>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</si>
  <si>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</si>
  <si>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</si>
  <si>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</si>
  <si>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</si>
  <si>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</si>
  <si>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</si>
  <si>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</si>
  <si>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</si>
  <si>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</si>
  <si>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</si>
  <si>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</si>
  <si>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</si>
  <si>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</si>
  <si>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</si>
  <si>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</si>
  <si>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</si>
  <si>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</si>
  <si>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</si>
  <si>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</si>
  <si>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</si>
  <si>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</si>
  <si>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</si>
  <si>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</si>
  <si>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</si>
  <si>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</si>
  <si>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</si>
  <si>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</si>
  <si>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</si>
  <si>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</si>
  <si>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</si>
  <si>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</si>
  <si>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</si>
  <si>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</si>
  <si>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</si>
  <si>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</si>
  <si>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</si>
  <si>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</si>
  <si>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</si>
  <si>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</si>
  <si>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</si>
  <si>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</si>
  <si>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</si>
  <si>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</si>
  <si>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</si>
  <si>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</si>
  <si>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</si>
  <si>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</si>
  <si>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</si>
  <si>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</si>
  <si>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</si>
  <si>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</si>
  <si>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</si>
  <si>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</si>
  <si>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</si>
  <si>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</si>
  <si>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</si>
  <si>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</si>
  <si>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</si>
  <si>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</si>
  <si>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</si>
  <si>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</si>
  <si>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</si>
  <si>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</si>
  <si>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</si>
  <si>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</si>
  <si>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</si>
  <si>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</si>
  <si>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</si>
  <si>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</si>
  <si>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</si>
  <si>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</si>
  <si>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</si>
  <si>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</si>
  <si>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</si>
  <si>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</si>
  <si>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</si>
  <si>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</si>
  <si>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</si>
  <si>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</si>
  <si>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</si>
  <si>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</si>
  <si>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</si>
  <si>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</si>
  <si>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</si>
  <si>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</si>
  <si>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</si>
  <si>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</si>
  <si>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</si>
  <si>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</si>
  <si>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</si>
  <si>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</si>
  <si>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</si>
  <si>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</si>
  <si>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</si>
  <si>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</si>
  <si>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</si>
  <si>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</si>
  <si>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</si>
  <si>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</si>
  <si>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</si>
  <si>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</si>
  <si>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</si>
  <si>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</si>
  <si>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</si>
  <si>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</si>
  <si>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</si>
  <si>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</si>
  <si>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</si>
  <si>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</si>
  <si>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</si>
  <si>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</si>
  <si>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</si>
  <si>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</si>
  <si>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</si>
  <si>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</si>
  <si>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</si>
  <si>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</si>
  <si>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</si>
  <si>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</si>
  <si>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</si>
  <si>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</si>
  <si>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</si>
  <si>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</si>
  <si>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</si>
  <si>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</si>
  <si>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</si>
  <si>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</si>
  <si>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</si>
  <si>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</si>
  <si>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</si>
  <si>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</si>
  <si>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</si>
  <si>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</si>
  <si>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</si>
  <si>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</si>
  <si>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</si>
  <si>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</si>
  <si>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</si>
  <si>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</si>
  <si>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</si>
  <si>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</si>
  <si>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</si>
  <si>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</si>
  <si>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</si>
  <si>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</si>
  <si>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</si>
  <si>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</si>
  <si>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</si>
  <si>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</si>
  <si>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</si>
  <si>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</si>
  <si>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</si>
  <si>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</si>
  <si>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</si>
  <si>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</si>
  <si>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</si>
  <si>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</si>
  <si>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</si>
  <si>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</si>
  <si>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</si>
  <si>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</si>
  <si>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</si>
  <si>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</si>
  <si>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</si>
  <si>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</si>
  <si>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</si>
  <si>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</si>
  <si>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</si>
  <si>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</si>
  <si>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</si>
  <si>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</si>
  <si>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</si>
  <si>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</si>
  <si>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</si>
  <si>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</si>
  <si>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</si>
  <si>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</si>
  <si>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</si>
  <si>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</si>
  <si>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</si>
  <si>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</si>
  <si>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</si>
  <si>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</si>
  <si>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</si>
  <si>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</si>
  <si>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</si>
  <si>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</si>
  <si>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</si>
  <si>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</si>
  <si>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</si>
  <si>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</si>
  <si>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</si>
  <si>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</si>
  <si>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</si>
  <si>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</si>
  <si>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</si>
  <si>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</si>
  <si>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</si>
  <si>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</si>
  <si>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</si>
  <si>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</si>
  <si>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</si>
  <si>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</si>
  <si>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</si>
  <si>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</si>
  <si>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</si>
  <si>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</si>
  <si>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</si>
  <si>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</si>
  <si>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</si>
  <si>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</si>
  <si>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</si>
  <si>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</si>
  <si>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</si>
  <si>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</si>
  <si>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</si>
  <si>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</si>
  <si>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</si>
  <si>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</si>
  <si>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</si>
  <si>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</si>
  <si>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</si>
  <si>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</si>
  <si>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</si>
  <si>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</si>
  <si>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</si>
  <si>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</si>
  <si>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</si>
  <si>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</si>
  <si>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</si>
  <si>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</si>
  <si>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</si>
  <si>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</si>
  <si>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</si>
  <si>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</si>
  <si>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</si>
  <si>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</si>
  <si>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</si>
  <si>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</si>
  <si>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</si>
  <si>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</si>
  <si>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</si>
  <si>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</si>
  <si>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</si>
  <si>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</si>
  <si>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</si>
  <si>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</si>
  <si>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</si>
  <si>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</si>
  <si>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</si>
  <si>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</si>
  <si>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</si>
  <si>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</si>
  <si>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</si>
  <si>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</si>
  <si>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</si>
  <si>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</si>
  <si>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</si>
  <si>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</si>
  <si>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</si>
  <si>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</si>
  <si>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</si>
  <si>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</si>
  <si>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</si>
  <si>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</si>
  <si>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</si>
  <si>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</si>
  <si>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</si>
  <si>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</si>
  <si>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</si>
  <si>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</si>
  <si>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</si>
  <si>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</si>
  <si>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</si>
  <si>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</si>
  <si>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</si>
  <si>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</si>
  <si>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</si>
  <si>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</si>
  <si>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</si>
  <si>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</si>
  <si>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</si>
  <si>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</si>
  <si>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</si>
  <si>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</si>
  <si>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</si>
  <si>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</si>
  <si>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</si>
  <si>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</si>
  <si>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</si>
  <si>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</si>
  <si>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</si>
  <si>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</si>
  <si>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</si>
  <si>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</si>
  <si>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</si>
  <si>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</si>
  <si>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</si>
  <si>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</si>
  <si>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</si>
  <si>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</si>
  <si>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</si>
  <si>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</si>
  <si>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</si>
  <si>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</si>
  <si>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</si>
  <si>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</si>
  <si>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</si>
  <si>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</si>
  <si>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</si>
  <si>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</si>
  <si>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</si>
  <si>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</si>
  <si>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</si>
  <si>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</si>
  <si>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</si>
  <si>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</si>
  <si>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</si>
  <si>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</si>
  <si>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</si>
  <si>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</si>
  <si>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</si>
  <si>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</si>
  <si>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</si>
  <si>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</si>
  <si>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</si>
  <si>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</si>
  <si>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</si>
  <si>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</si>
  <si>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</si>
  <si>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</si>
  <si>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</si>
  <si>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</si>
  <si>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</si>
  <si>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</si>
  <si>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</si>
  <si>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</si>
  <si>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</si>
  <si>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</si>
  <si>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</si>
  <si>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</si>
  <si>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</si>
  <si>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</si>
  <si>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</si>
  <si>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</si>
  <si>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</si>
  <si>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</si>
  <si>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</si>
  <si>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</si>
  <si>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</si>
  <si>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</si>
  <si>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</si>
  <si>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</si>
  <si>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</si>
  <si>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</si>
  <si>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</si>
  <si>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</si>
  <si>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</si>
  <si>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</si>
  <si>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</si>
  <si>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</si>
  <si>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</si>
  <si>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</si>
  <si>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</si>
  <si>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</si>
  <si>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</si>
  <si>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</si>
  <si>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</si>
  <si>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</si>
  <si>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</si>
  <si>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</si>
  <si>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</si>
  <si>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</si>
  <si>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</si>
  <si>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</si>
  <si>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</si>
  <si>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</si>
  <si>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</si>
  <si>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</si>
  <si>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</si>
  <si>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</si>
  <si>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</si>
  <si>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</si>
  <si>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</si>
  <si>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</si>
  <si>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</si>
  <si>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</si>
  <si>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</si>
  <si>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</si>
  <si>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</si>
  <si>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</si>
  <si>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</si>
  <si>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</si>
  <si>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</si>
  <si>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</si>
  <si>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</si>
  <si>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</si>
  <si>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</si>
  <si>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</si>
  <si>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</si>
  <si>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</si>
  <si>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</si>
  <si>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</si>
  <si>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</si>
  <si>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</si>
  <si>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</si>
  <si>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</si>
  <si>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</si>
  <si>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</si>
  <si>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</si>
  <si>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</si>
  <si>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</si>
  <si>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</si>
  <si>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</si>
  <si>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</si>
  <si>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</si>
  <si>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</si>
  <si>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</si>
  <si>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</si>
  <si>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</si>
  <si>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</si>
  <si>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</si>
  <si>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</si>
  <si>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</si>
  <si>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</si>
  <si>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</si>
  <si>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</si>
  <si>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</si>
  <si>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</si>
  <si>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</si>
  <si>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</si>
  <si>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</si>
  <si>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</si>
  <si>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</si>
  <si>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</si>
  <si>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</si>
  <si>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</si>
  <si>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</si>
  <si>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</si>
  <si>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</si>
  <si>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</si>
  <si>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</si>
  <si>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</si>
  <si>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</si>
  <si>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</si>
  <si>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</si>
  <si>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</si>
  <si>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</si>
  <si>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</si>
  <si>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</si>
  <si>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</si>
  <si>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</si>
  <si>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</si>
  <si>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</si>
  <si>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</si>
  <si>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</si>
  <si>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</si>
  <si>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</si>
  <si>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</si>
  <si>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</si>
  <si>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</si>
  <si>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</si>
  <si>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</si>
  <si>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</si>
  <si>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</si>
  <si>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</si>
  <si>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</si>
  <si>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</si>
  <si>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</si>
  <si>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</si>
  <si>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</si>
  <si>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</si>
  <si>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</si>
  <si>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</si>
  <si>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</si>
  <si>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</si>
  <si>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</si>
  <si>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</si>
  <si>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</si>
  <si>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</si>
  <si>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</si>
  <si>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</si>
  <si>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</si>
  <si>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</si>
  <si>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</si>
  <si>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</si>
  <si>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</si>
  <si>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</si>
  <si>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</si>
  <si>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</si>
  <si>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</si>
  <si>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</si>
  <si>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</si>
  <si>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</si>
  <si>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</si>
  <si>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</si>
  <si>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</si>
  <si>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</si>
  <si>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</si>
  <si>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</si>
  <si>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</si>
  <si>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</si>
  <si>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</si>
  <si>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</si>
  <si>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</si>
  <si>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</si>
  <si>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</si>
  <si>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</si>
  <si>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</si>
  <si>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</si>
  <si>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</si>
  <si>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</si>
  <si>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</si>
  <si>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</si>
  <si>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</si>
  <si>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</si>
  <si>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</si>
  <si>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</si>
  <si>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</si>
  <si>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</si>
  <si>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</si>
  <si>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</si>
  <si>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</si>
  <si>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</si>
  <si>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</si>
  <si>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</si>
  <si>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</si>
  <si>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</si>
  <si>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</si>
  <si>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</si>
  <si>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</si>
  <si>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</si>
  <si>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</si>
  <si>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</si>
  <si>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</si>
  <si>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</si>
  <si>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</si>
  <si>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</si>
  <si>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</si>
  <si>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</si>
  <si>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</si>
  <si>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</si>
  <si>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</si>
  <si>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</si>
  <si>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</si>
  <si>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</si>
  <si>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</si>
  <si>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</si>
  <si>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</si>
  <si>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</si>
  <si>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</si>
  <si>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</si>
  <si>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</si>
  <si>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</si>
  <si>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</si>
  <si>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</si>
  <si>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</si>
  <si>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</si>
  <si>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</si>
  <si>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</si>
  <si>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</si>
  <si>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</si>
  <si>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</si>
  <si>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</si>
  <si>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</si>
  <si>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</si>
  <si>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</si>
  <si>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</si>
  <si>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</si>
  <si>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</si>
  <si>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</si>
  <si>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</si>
  <si>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</si>
  <si>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</si>
  <si>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</si>
  <si>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</si>
  <si>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</si>
  <si>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</si>
  <si>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</si>
  <si>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</si>
  <si>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</si>
  <si>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</si>
  <si>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</si>
  <si>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</si>
  <si>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</si>
  <si>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</si>
  <si>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</si>
  <si>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</si>
  <si>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</si>
  <si>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</si>
  <si>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</si>
  <si>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</si>
  <si>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</si>
  <si>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</si>
  <si>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</si>
  <si>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</si>
  <si>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</si>
  <si>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</si>
  <si>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</si>
  <si>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</si>
  <si>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</si>
  <si>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</si>
  <si>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</si>
  <si>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</si>
  <si>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</si>
  <si>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</si>
  <si>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</si>
  <si>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</si>
  <si>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</si>
  <si>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</si>
  <si>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</si>
  <si>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</si>
  <si>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</si>
  <si>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</si>
  <si>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</si>
  <si>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</si>
  <si>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</si>
  <si>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</si>
  <si>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</si>
  <si>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</si>
  <si>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</si>
  <si>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</si>
  <si>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</si>
  <si>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</si>
  <si>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</si>
  <si>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</si>
  <si>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</si>
  <si>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</si>
  <si>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</si>
  <si>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</si>
  <si>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</si>
  <si>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</si>
  <si>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</si>
  <si>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</si>
  <si>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</si>
  <si>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</si>
  <si>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</si>
  <si>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</si>
  <si>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</si>
  <si>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</si>
  <si>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</si>
  <si>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</si>
  <si>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</si>
  <si>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</si>
  <si>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</si>
  <si>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</si>
  <si>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</si>
  <si>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</si>
  <si>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</si>
  <si>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</si>
  <si>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</si>
  <si>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</si>
  <si>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</si>
  <si>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</si>
  <si>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</si>
  <si>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</si>
  <si>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</si>
  <si>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</si>
  <si>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</si>
  <si>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</si>
  <si>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</si>
  <si>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</si>
  <si>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</si>
  <si>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</si>
  <si>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</si>
  <si>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</si>
  <si>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</si>
  <si>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</si>
  <si>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</si>
  <si>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</si>
  <si>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</si>
  <si>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</si>
  <si>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</si>
  <si>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</si>
  <si>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</si>
  <si>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</si>
  <si>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</si>
  <si>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</si>
  <si>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</si>
  <si>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</si>
  <si>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</si>
  <si>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</si>
  <si>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</si>
  <si>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</si>
  <si>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</si>
  <si>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</si>
  <si>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</si>
  <si>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</si>
  <si>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</si>
  <si>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</si>
  <si>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</si>
  <si>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</si>
  <si>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</si>
  <si>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</si>
  <si>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</si>
  <si>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</si>
  <si>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</si>
  <si>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</si>
  <si>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</si>
  <si>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</si>
  <si>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</si>
  <si>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</si>
  <si>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</si>
  <si>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</si>
  <si>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</si>
  <si>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</si>
  <si>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</si>
  <si>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</si>
  <si>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</si>
  <si>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</si>
  <si>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</si>
  <si>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</si>
  <si>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</si>
  <si>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</si>
  <si>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</si>
  <si>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</si>
  <si>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</si>
  <si>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</si>
  <si>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</si>
  <si>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</si>
  <si>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</si>
  <si>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</si>
  <si>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</si>
  <si>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</si>
  <si>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</si>
  <si>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</si>
  <si>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</si>
  <si>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</si>
  <si>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</si>
  <si>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</si>
  <si>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</si>
  <si>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</si>
  <si>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</si>
  <si>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</si>
  <si>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</si>
  <si>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</si>
  <si>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</si>
  <si>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</si>
  <si>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</si>
  <si>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</si>
  <si>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</si>
  <si>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</si>
  <si>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</si>
  <si>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</si>
  <si>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</si>
  <si>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</si>
  <si>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</si>
  <si>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</si>
  <si>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</si>
  <si>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</si>
  <si>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</si>
  <si>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</si>
  <si>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</si>
  <si>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</si>
  <si>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</si>
  <si>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</si>
  <si>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</si>
  <si>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</si>
  <si>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</si>
  <si>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</si>
  <si>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</si>
  <si>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</si>
  <si>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</si>
  <si>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</si>
  <si>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</si>
  <si>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</si>
  <si>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</si>
  <si>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</si>
  <si>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</si>
  <si>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</si>
  <si>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</si>
  <si>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</si>
  <si>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</si>
  <si>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</si>
  <si>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</si>
  <si>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</si>
  <si>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</si>
  <si>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</si>
  <si>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</si>
  <si>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</si>
  <si>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</si>
  <si>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</si>
  <si>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</si>
  <si>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</si>
  <si>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</si>
  <si>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</si>
  <si>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</si>
  <si>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</si>
  <si>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</si>
  <si>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</si>
  <si>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</si>
  <si>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</si>
  <si>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</si>
  <si>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</si>
  <si>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</si>
  <si>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</si>
  <si>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</si>
  <si>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</si>
  <si>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</si>
  <si>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</si>
  <si>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</si>
  <si>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</si>
  <si>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</si>
  <si>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</si>
  <si>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</si>
  <si>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</si>
  <si>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</si>
  <si>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</si>
  <si>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</si>
  <si>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</si>
  <si>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</si>
  <si>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</si>
  <si>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</si>
  <si>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</si>
  <si>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</si>
  <si>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</si>
  <si>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</si>
  <si>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</si>
  <si>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</si>
  <si>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</si>
  <si>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</si>
  <si>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</si>
  <si>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</si>
  <si>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</si>
  <si>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</si>
  <si>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</si>
  <si>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</si>
  <si>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</si>
  <si>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</si>
  <si>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</si>
  <si>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</si>
  <si>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</si>
  <si>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</si>
  <si>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</si>
  <si>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</si>
  <si>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</si>
  <si>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</si>
  <si>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</si>
  <si>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</si>
  <si>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</si>
  <si>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</si>
  <si>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</si>
  <si>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</si>
  <si>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</si>
  <si>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</si>
  <si>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</si>
  <si>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</si>
  <si>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</si>
  <si>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</si>
  <si>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</si>
  <si>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</si>
  <si>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</si>
  <si>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</si>
  <si>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</si>
  <si>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</si>
  <si>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</si>
  <si>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</si>
  <si>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</si>
  <si>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</si>
  <si>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</si>
  <si>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</si>
  <si>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</si>
  <si>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</si>
  <si>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</si>
  <si>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</si>
  <si>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</si>
  <si>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</si>
  <si>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</si>
  <si>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</si>
  <si>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</si>
  <si>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</si>
  <si>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</si>
  <si>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</si>
  <si>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</si>
  <si>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</si>
  <si>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</si>
  <si>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</si>
  <si>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</si>
  <si>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</si>
  <si>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</si>
  <si>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</si>
  <si>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</si>
  <si>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</si>
  <si>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</si>
  <si>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</si>
  <si>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</si>
  <si>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</si>
  <si>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</si>
  <si>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</si>
  <si>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</si>
  <si>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</si>
  <si>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</si>
  <si>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</si>
  <si>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</si>
  <si>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</si>
  <si>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</si>
  <si>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</si>
  <si>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</si>
  <si>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</si>
  <si>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</si>
  <si>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</si>
  <si>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</si>
  <si>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</si>
  <si>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</si>
  <si>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</si>
  <si>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</si>
  <si>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</si>
  <si>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</si>
  <si>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</si>
  <si>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</si>
  <si>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</si>
  <si>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</si>
  <si>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</si>
  <si>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</si>
  <si>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</si>
  <si>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</si>
  <si>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</si>
  <si>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</si>
  <si>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</si>
  <si>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</si>
  <si>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</si>
  <si>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</si>
  <si>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</si>
  <si>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</si>
  <si>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</si>
  <si>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</si>
  <si>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</si>
  <si>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</si>
  <si>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</si>
  <si>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</si>
  <si>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</si>
  <si>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</si>
  <si>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</si>
  <si>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</si>
  <si>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</si>
  <si>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</si>
  <si>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</si>
  <si>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</si>
  <si>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</si>
  <si>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</si>
  <si>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</si>
  <si>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</si>
  <si>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</si>
  <si>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</si>
  <si>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</si>
  <si>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</si>
  <si>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</si>
  <si>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</si>
  <si>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</si>
  <si>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</si>
  <si>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</si>
  <si>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</si>
  <si>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</si>
  <si>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</si>
  <si>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</si>
  <si>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</si>
  <si>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</si>
  <si>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</si>
  <si>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</si>
  <si>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</si>
  <si>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</si>
  <si>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</si>
  <si>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</si>
  <si>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</si>
  <si>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</si>
  <si>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</si>
  <si>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</si>
  <si>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</si>
  <si>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</si>
  <si>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</si>
  <si>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</si>
  <si>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</si>
  <si>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</si>
  <si>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</si>
  <si>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</si>
  <si>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</si>
  <si>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</si>
  <si>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</si>
  <si>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</si>
  <si>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</si>
  <si>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</si>
  <si>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</si>
  <si>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</si>
  <si>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</si>
  <si>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</si>
  <si>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</si>
  <si>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</si>
  <si>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</si>
  <si>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</si>
  <si>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</si>
  <si>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</si>
  <si>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</si>
  <si>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</si>
  <si>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</si>
  <si>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</si>
  <si>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</si>
  <si>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</si>
  <si>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</si>
  <si>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</si>
  <si>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</si>
  <si>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</si>
  <si>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</si>
  <si>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</si>
  <si>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</si>
  <si>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</si>
  <si>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</si>
  <si>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</si>
  <si>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</si>
  <si>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</si>
  <si>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</si>
  <si>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</si>
  <si>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</si>
  <si>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</si>
  <si>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</si>
  <si>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</si>
  <si>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</si>
  <si>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</si>
  <si>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</si>
  <si>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</si>
  <si>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</si>
  <si>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</si>
  <si>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</si>
  <si>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</si>
  <si>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</si>
  <si>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</si>
  <si>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</si>
  <si>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</si>
  <si>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</si>
  <si>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</si>
  <si>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</si>
  <si>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</si>
  <si>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</si>
  <si>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</si>
  <si>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</si>
  <si>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</si>
  <si>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</si>
  <si>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</si>
  <si>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</si>
  <si>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</si>
  <si>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</si>
  <si>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</si>
  <si>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</si>
  <si>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</si>
  <si>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</si>
  <si>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</si>
  <si>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</si>
  <si>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</si>
  <si>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</si>
  <si>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</si>
  <si>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</si>
  <si>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</si>
  <si>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</si>
  <si>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</si>
  <si>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</si>
  <si>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</si>
  <si>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</si>
  <si>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</si>
  <si>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</si>
  <si>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</si>
  <si>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</si>
  <si>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</si>
  <si>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</si>
  <si>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</si>
  <si>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</si>
  <si>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</si>
  <si>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</si>
  <si>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</si>
  <si>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</si>
  <si>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</si>
  <si>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</si>
  <si>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</si>
  <si>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</si>
  <si>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</si>
  <si>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</si>
  <si>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</si>
  <si>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</si>
  <si>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</si>
  <si>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</si>
  <si>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</si>
  <si>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</si>
  <si>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</si>
  <si>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</si>
  <si>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</si>
  <si>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</si>
  <si>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</si>
  <si>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</si>
  <si>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</si>
  <si>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</si>
  <si>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</si>
  <si>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</si>
  <si>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</si>
  <si>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</si>
  <si>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</si>
  <si>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</si>
  <si>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</si>
  <si>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</si>
  <si>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</si>
  <si>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</si>
  <si>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</si>
  <si>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</si>
  <si>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</si>
  <si>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</si>
  <si>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</si>
  <si>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</si>
  <si>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</si>
  <si>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</si>
  <si>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</si>
  <si>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</si>
  <si>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</si>
  <si>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</si>
  <si>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</si>
  <si>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</si>
  <si>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</si>
  <si>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</si>
  <si>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</si>
  <si>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</si>
  <si>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</si>
  <si>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</si>
  <si>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</si>
  <si>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</si>
  <si>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</si>
  <si>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</si>
  <si>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</si>
  <si>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</si>
  <si>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</si>
  <si>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</si>
  <si>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</si>
  <si>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</si>
  <si>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</si>
  <si>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</si>
  <si>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</si>
  <si>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</si>
  <si>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</si>
  <si>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</si>
  <si>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</si>
  <si>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</si>
  <si>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</si>
  <si>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</si>
  <si>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</si>
  <si>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</si>
  <si>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</si>
  <si>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</si>
  <si>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</si>
  <si>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</si>
  <si>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</si>
  <si>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</si>
  <si>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</si>
  <si>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</si>
  <si>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</si>
  <si>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</si>
  <si>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</si>
  <si>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</si>
  <si>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</si>
  <si>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</si>
  <si>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</si>
  <si>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</si>
  <si>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</si>
  <si>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</si>
  <si>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</si>
  <si>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</si>
  <si>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</si>
  <si>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</si>
  <si>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</si>
  <si>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</si>
  <si>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</si>
  <si>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</si>
  <si>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</si>
  <si>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</si>
  <si>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</si>
  <si>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</si>
  <si>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</si>
  <si>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</si>
  <si>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</si>
  <si>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</si>
  <si>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</si>
  <si>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</si>
  <si>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</si>
  <si>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</si>
  <si>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</si>
  <si>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</si>
  <si>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</si>
  <si>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</si>
  <si>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</si>
  <si>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</si>
  <si>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</si>
  <si>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</si>
  <si>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</si>
  <si>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</si>
  <si>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</si>
  <si>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</si>
  <si>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</si>
  <si>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</si>
  <si>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</si>
  <si>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</si>
  <si>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</si>
  <si>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</si>
  <si>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</si>
  <si>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</si>
  <si>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</si>
  <si>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</si>
  <si>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</si>
  <si>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</si>
  <si>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</si>
  <si>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</si>
  <si>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</si>
  <si>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</si>
  <si>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</si>
  <si>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</si>
  <si>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</si>
  <si>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</si>
  <si>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</si>
  <si>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</si>
  <si>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</si>
  <si>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</si>
  <si>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</si>
  <si>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</si>
  <si>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</si>
  <si>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</si>
  <si>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</si>
  <si>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</si>
  <si>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</si>
  <si>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</si>
  <si>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</si>
  <si>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</si>
  <si>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</si>
  <si>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</si>
  <si>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</si>
  <si>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</si>
  <si>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</si>
  <si>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</si>
  <si>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</si>
  <si>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</si>
  <si>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</si>
  <si>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</si>
  <si>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</si>
  <si>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</si>
  <si>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</si>
  <si>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</si>
  <si>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</si>
  <si>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</si>
  <si>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</si>
  <si>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</si>
  <si>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</si>
  <si>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</si>
  <si>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</si>
  <si>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</si>
  <si>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</si>
  <si>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</si>
  <si>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</si>
  <si>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</si>
  <si>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</si>
  <si>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</si>
  <si>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</si>
  <si>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</si>
  <si>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</si>
  <si>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</si>
  <si>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</si>
  <si>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</si>
  <si>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</si>
  <si>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</si>
  <si>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</si>
  <si>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</si>
  <si>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</si>
  <si>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</si>
  <si>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</si>
  <si>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</si>
  <si>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</si>
  <si>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</si>
  <si>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</si>
  <si>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</si>
  <si>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</si>
  <si>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</si>
  <si>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</si>
  <si>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</si>
  <si>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</si>
  <si>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</si>
  <si>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</si>
  <si>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</si>
  <si>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</si>
  <si>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</si>
  <si>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</si>
  <si>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</si>
  <si>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</si>
  <si>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</si>
  <si>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</si>
  <si>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</si>
  <si>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</si>
  <si>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</si>
  <si>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</si>
  <si>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</si>
  <si>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</si>
  <si>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</si>
  <si>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</si>
  <si>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</si>
  <si>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</si>
  <si>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</si>
  <si>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</si>
  <si>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</si>
  <si>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</si>
  <si>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</si>
  <si>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</si>
  <si>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</si>
  <si>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</si>
  <si>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</si>
  <si>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</si>
  <si>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</si>
  <si>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</si>
  <si>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</si>
  <si>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</si>
  <si>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</si>
  <si>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</si>
  <si>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</si>
  <si>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</si>
  <si>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</si>
  <si>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</si>
  <si>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</si>
  <si>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</si>
  <si>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</si>
  <si>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</si>
  <si>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</si>
  <si>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</si>
  <si>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</si>
  <si>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</si>
  <si>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</si>
  <si>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</si>
  <si>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</si>
  <si>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</si>
  <si>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</si>
  <si>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</si>
  <si>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</si>
  <si>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</si>
  <si>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</si>
  <si>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</si>
  <si>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</si>
  <si>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</si>
  <si>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</si>
  <si>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</si>
  <si>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</si>
  <si>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</si>
  <si>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</si>
  <si>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</si>
  <si>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</si>
  <si>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</si>
  <si>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</si>
  <si>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</si>
  <si>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</si>
  <si>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</si>
  <si>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</si>
  <si>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</si>
  <si>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</si>
  <si>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</si>
  <si>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</si>
  <si>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</si>
  <si>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</si>
  <si>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</si>
  <si>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</si>
  <si>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</si>
  <si>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</si>
  <si>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</si>
  <si>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</si>
  <si>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</si>
  <si>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</si>
  <si>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</si>
  <si>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</si>
  <si>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</si>
  <si>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</si>
  <si>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</si>
  <si>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</si>
  <si>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</si>
  <si>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</si>
  <si>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</si>
  <si>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</si>
  <si>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</si>
  <si>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</si>
  <si>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</si>
  <si>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</si>
  <si>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</si>
  <si>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</si>
  <si>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</si>
  <si>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</si>
  <si>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</si>
  <si>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</si>
  <si>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</si>
  <si>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</si>
  <si>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</si>
  <si>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</si>
  <si>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</si>
  <si>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</si>
  <si>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</si>
  <si>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</si>
  <si>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</si>
  <si>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</si>
  <si>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</si>
  <si>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</si>
  <si>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</si>
  <si>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</si>
  <si>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</si>
  <si>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</si>
  <si>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</si>
  <si>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</si>
  <si>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</si>
  <si>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</si>
  <si>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</si>
  <si>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</si>
  <si>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</si>
  <si>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</si>
  <si>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</si>
  <si>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</si>
  <si>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</si>
  <si>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</si>
  <si>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</si>
  <si>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</si>
  <si>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</si>
  <si>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</si>
  <si>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</si>
  <si>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</si>
  <si>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</si>
  <si>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</si>
  <si>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</si>
  <si>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</si>
  <si>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</si>
  <si>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</si>
  <si>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</si>
  <si>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</si>
  <si>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</si>
  <si>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</si>
  <si>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</si>
  <si>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</si>
  <si>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</si>
  <si>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</si>
  <si>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</si>
  <si>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</si>
  <si>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</si>
  <si>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</si>
  <si>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</si>
  <si>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</si>
  <si>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</si>
  <si>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</si>
  <si>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</si>
  <si>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</si>
  <si>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</si>
  <si>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</si>
  <si>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</si>
  <si>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</si>
  <si>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</si>
  <si>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</si>
  <si>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</si>
  <si>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</si>
  <si>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</si>
  <si>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</si>
  <si>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</si>
  <si>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</si>
  <si>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</si>
  <si>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</si>
  <si>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</si>
  <si>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</si>
  <si>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</si>
  <si>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</si>
  <si>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</si>
  <si>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</si>
  <si>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</si>
  <si>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</si>
  <si>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</si>
  <si>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</si>
  <si>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</si>
  <si>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</si>
  <si>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</si>
  <si>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</si>
  <si>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</si>
  <si>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</si>
  <si>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</si>
  <si>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</si>
  <si>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</si>
  <si>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</si>
  <si>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</si>
  <si>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</si>
  <si>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</si>
  <si>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</si>
  <si>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</si>
  <si>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</si>
  <si>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</si>
  <si>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</si>
  <si>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</si>
  <si>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</si>
  <si>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</si>
  <si>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</si>
  <si>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</si>
  <si>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</si>
  <si>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</si>
  <si>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</si>
  <si>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</si>
  <si>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</si>
  <si>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</si>
  <si>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</si>
  <si>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</si>
  <si>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</si>
  <si>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</si>
  <si>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</si>
  <si>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</si>
  <si>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</si>
  <si>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</si>
  <si>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</si>
  <si>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</si>
  <si>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</si>
  <si>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</si>
  <si>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</si>
  <si>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</si>
  <si>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</si>
  <si>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</si>
  <si>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</si>
  <si>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</si>
  <si>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</si>
  <si>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</si>
  <si>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</si>
  <si>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</si>
  <si>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</si>
  <si>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</si>
  <si>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</si>
  <si>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</si>
  <si>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</si>
  <si>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</si>
  <si>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</si>
  <si>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</si>
  <si>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</si>
  <si>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</si>
  <si>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</si>
  <si>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</si>
  <si>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</si>
  <si>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</si>
  <si>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</si>
  <si>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</si>
  <si>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</si>
  <si>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</si>
  <si>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</si>
  <si>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</si>
  <si>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</si>
  <si>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</si>
  <si>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</si>
  <si>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</si>
  <si>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</si>
  <si>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</si>
  <si>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</si>
  <si>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</si>
  <si>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</si>
  <si>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</si>
  <si>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</si>
  <si>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</si>
  <si>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</si>
  <si>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</si>
  <si>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</si>
  <si>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</si>
  <si>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</si>
  <si>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</si>
  <si>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</si>
  <si>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</si>
  <si>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</si>
  <si>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</si>
  <si>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</si>
  <si>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</si>
  <si>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</si>
  <si>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</si>
  <si>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</si>
  <si>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</si>
  <si>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</si>
  <si>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</si>
  <si>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</si>
  <si>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</si>
  <si>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</si>
  <si>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</si>
  <si>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</si>
  <si>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</si>
  <si>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</si>
  <si>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</si>
  <si>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</si>
  <si>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</si>
  <si>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</si>
  <si>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</si>
  <si>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</si>
  <si>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</si>
  <si>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</si>
  <si>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</si>
  <si>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</si>
  <si>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</si>
  <si>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</si>
  <si>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</si>
  <si>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</si>
  <si>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</si>
  <si>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</si>
  <si>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</si>
  <si>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</si>
  <si>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</si>
  <si>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</si>
  <si>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</si>
  <si>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</si>
  <si>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</si>
  <si>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</si>
  <si>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</si>
  <si>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</si>
  <si>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</si>
  <si>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</si>
  <si>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</si>
  <si>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</si>
  <si>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</si>
  <si>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</si>
  <si>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</si>
  <si>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</si>
  <si>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</si>
  <si>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</si>
  <si>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</si>
  <si>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</si>
  <si>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</si>
  <si>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</si>
  <si>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</si>
  <si>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</si>
  <si>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</si>
  <si>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</si>
  <si>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</si>
  <si>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</si>
  <si>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</si>
  <si>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</si>
  <si>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</si>
  <si>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</si>
  <si>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</si>
  <si>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</si>
  <si>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</si>
  <si>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</si>
  <si>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</si>
  <si>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</si>
  <si>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</si>
  <si>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</si>
  <si>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</si>
  <si>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</si>
  <si>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</si>
  <si>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</si>
  <si>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</si>
  <si>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</si>
  <si>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</si>
  <si>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</si>
  <si>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</si>
  <si>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</si>
  <si>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</si>
  <si>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</si>
  <si>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</si>
  <si>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</si>
  <si>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</si>
  <si>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</si>
  <si>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</si>
  <si>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</si>
  <si>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</si>
  <si>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</si>
  <si>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</si>
  <si>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</si>
  <si>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</si>
  <si>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</si>
  <si>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</si>
  <si>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</si>
  <si>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</si>
  <si>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</si>
  <si>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</si>
  <si>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</si>
  <si>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</si>
  <si>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</si>
  <si>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</si>
  <si>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</si>
  <si>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</si>
  <si>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</si>
  <si>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</si>
  <si>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</si>
  <si>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</si>
  <si>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</si>
  <si>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</si>
  <si>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</si>
  <si>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</si>
  <si>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</si>
  <si>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</si>
  <si>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</si>
  <si>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</si>
  <si>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</si>
  <si>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</si>
  <si>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</si>
  <si>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</si>
  <si>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</si>
  <si>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</si>
  <si>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</si>
  <si>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</si>
  <si>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</si>
  <si>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</si>
  <si>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</si>
  <si>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</si>
  <si>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</si>
  <si>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</si>
  <si>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</si>
  <si>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</si>
  <si>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</si>
  <si>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</si>
  <si>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</si>
  <si>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</si>
  <si>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</si>
  <si>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</si>
  <si>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</si>
  <si>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</si>
  <si>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</si>
  <si>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</si>
  <si>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</si>
  <si>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</si>
  <si>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</si>
  <si>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</si>
  <si>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</si>
  <si>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</si>
  <si>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</si>
  <si>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</si>
  <si>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</si>
  <si>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</si>
  <si>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</si>
  <si>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</si>
  <si>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</si>
  <si>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</si>
  <si>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</si>
  <si>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</si>
  <si>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</si>
  <si>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</si>
  <si>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</si>
  <si>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</si>
  <si>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</si>
  <si>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</si>
  <si>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</si>
  <si>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</si>
  <si>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</si>
  <si>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</si>
  <si>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</si>
  <si>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</si>
  <si>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</si>
  <si>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</si>
  <si>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</si>
  <si>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</si>
  <si>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</si>
  <si>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</si>
  <si>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</si>
  <si>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</si>
  <si>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</si>
  <si>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</si>
  <si>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</si>
  <si>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</si>
  <si>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</si>
  <si>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</si>
  <si>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</si>
  <si>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</si>
  <si>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</si>
  <si>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</si>
  <si>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</si>
  <si>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</si>
  <si>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</si>
  <si>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</si>
  <si>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</si>
  <si>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</si>
  <si>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</si>
  <si>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</si>
  <si>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</si>
  <si>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</si>
  <si>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</si>
  <si>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</si>
  <si>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</si>
  <si>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</si>
  <si>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</si>
  <si>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</si>
  <si>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</si>
  <si>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</si>
  <si>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</si>
  <si>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Hugo Müller GmbH &amp; Co. KG</t>
  </si>
  <si>
    <t>HRA 601252</t>
  </si>
  <si>
    <t>Karlstr. 90, 78054 Villingen-Schwenningen</t>
  </si>
  <si>
    <t>Annette Müller</t>
  </si>
  <si>
    <t>info@hugo-mueller.de</t>
  </si>
  <si>
    <t>07720/80836</t>
  </si>
  <si>
    <t>https://www.hugo-mueller.de/downloads/zertifikate-qualitaet-recht/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</si>
</sst>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3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70" fontId="3" fillId="0" borderId="0"/>
    <xf numFmtId="0" fontId="91" fillId="0" borderId="0"/>
    <xf numFmtId="0" fontId="91" fillId="0" borderId="0"/>
    <xf numFmtId="170"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70" fontId="3" fillId="0" borderId="0"/>
    <xf numFmtId="0" fontId="8" fillId="0" borderId="0"/>
    <xf numFmtId="170" fontId="91" fillId="0" borderId="0"/>
    <xf numFmtId="0" fontId="56" fillId="0" borderId="0"/>
    <xf numFmtId="0" fontId="56" fillId="0" borderId="0"/>
    <xf numFmtId="170" fontId="8" fillId="0" borderId="0"/>
    <xf numFmtId="0" fontId="56" fillId="0" borderId="0"/>
    <xf numFmtId="0" fontId="8" fillId="0" borderId="0"/>
    <xf numFmtId="0" fontId="56" fillId="0" borderId="0"/>
    <xf numFmtId="0" fontId="73" fillId="0" borderId="0">
      <alignment vertical="center"/>
    </xf>
    <xf numFmtId="170"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70" fontId="3" fillId="0" borderId="0"/>
    <xf numFmtId="170"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70" fontId="11" fillId="0" borderId="0"/>
    <xf numFmtId="0" fontId="91" fillId="0" borderId="0"/>
    <xf numFmtId="0" fontId="91" fillId="0" borderId="0"/>
    <xf numFmtId="0" fontId="91" fillId="0" borderId="0"/>
    <xf numFmtId="170" fontId="91" fillId="0" borderId="0"/>
    <xf numFmtId="0" fontId="2" fillId="0" borderId="0"/>
    <xf numFmtId="171" fontId="91" fillId="0" borderId="0"/>
    <xf numFmtId="164" fontId="11"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7">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70"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2"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70"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10" fillId="33" borderId="0" xfId="0" applyNumberFormat="1" applyFont="1" applyFill="1"/>
    <xf numFmtId="170" fontId="15" fillId="33" borderId="0" xfId="0" applyNumberFormat="1" applyFont="1" applyFill="1" applyAlignment="1">
      <alignment horizontal="center" vertical="center" wrapText="1"/>
    </xf>
    <xf numFmtId="170" fontId="12" fillId="33" borderId="0" xfId="0" applyNumberFormat="1" applyFont="1" applyFill="1" applyAlignment="1">
      <alignment horizontal="center" vertical="center"/>
    </xf>
    <xf numFmtId="170" fontId="28"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2"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70" fontId="54" fillId="0" borderId="0" xfId="480" applyFont="1" applyAlignment="1">
      <alignment horizontal="left" vertical="top" wrapText="1"/>
    </xf>
    <xf numFmtId="170"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70"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70"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70"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80" fillId="36" borderId="19" xfId="0" applyFont="1" applyFill="1" applyBorder="1" applyAlignment="1" applyProtection="1">
      <alignment horizontal="left" vertical="center" wrapText="1"/>
      <protection locked="0" hidden="1"/>
    </xf>
    <xf numFmtId="171" fontId="91" fillId="33" borderId="19" xfId="593" applyFill="1"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0" xfId="0" applyAlignment="1" applyProtection="1">
      <alignmen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49" fontId="0" fillId="0" borderId="19" xfId="0" applyNumberFormat="1" applyBorder="1" applyProtection="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70" fontId="26" fillId="33" borderId="48" xfId="570" applyNumberFormat="1" applyFont="1" applyFill="1" applyBorder="1" applyAlignment="1">
      <alignment horizontal="center" vertical="top" wrapText="1"/>
    </xf>
    <xf numFmtId="170" fontId="26" fillId="33" borderId="49" xfId="570" applyNumberFormat="1" applyFont="1" applyFill="1" applyBorder="1" applyAlignment="1">
      <alignment horizontal="center" vertical="top" wrapText="1"/>
    </xf>
    <xf numFmtId="170"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70" fontId="26" fillId="0" borderId="48" xfId="570" applyNumberFormat="1" applyFont="1" applyBorder="1" applyAlignment="1">
      <alignment horizontal="center" vertical="top" wrapText="1"/>
    </xf>
    <xf numFmtId="170" fontId="26" fillId="0" borderId="49" xfId="570" applyNumberFormat="1" applyFont="1" applyBorder="1" applyAlignment="1">
      <alignment horizontal="center" vertical="top" wrapText="1"/>
    </xf>
    <xf numFmtId="170"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71" fontId="15" fillId="33" borderId="34" xfId="0" applyNumberFormat="1" applyFont="1" applyFill="1" applyBorder="1" applyAlignment="1" applyProtection="1">
      <alignment horizontal="center" wrapText="1"/>
      <protection locked="0"/>
    </xf>
    <xf numFmtId="171"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3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4" xr:uid="{00000000-0005-0000-0000-00001C000000}"/>
    <cellStyle name="Comma [0] 3" xfId="30" xr:uid="{00000000-0005-0000-0000-00001D000000}"/>
    <cellStyle name="Comma [0] 4" xfId="31" xr:uid="{00000000-0005-0000-0000-00001E000000}"/>
    <cellStyle name="Comma [0] 4 2" xfId="595" xr:uid="{00000000-0005-0000-0000-00001E000000}"/>
    <cellStyle name="Comma 10" xfId="32" xr:uid="{00000000-0005-0000-0000-00001F000000}"/>
    <cellStyle name="Comma 10 2" xfId="596" xr:uid="{00000000-0005-0000-0000-00001F000000}"/>
    <cellStyle name="Comma 100" xfId="33" xr:uid="{00000000-0005-0000-0000-000020000000}"/>
    <cellStyle name="Comma 100 2" xfId="597" xr:uid="{00000000-0005-0000-0000-000020000000}"/>
    <cellStyle name="Comma 101" xfId="34" xr:uid="{00000000-0005-0000-0000-000021000000}"/>
    <cellStyle name="Comma 101 2" xfId="598" xr:uid="{00000000-0005-0000-0000-000021000000}"/>
    <cellStyle name="Comma 102" xfId="35" xr:uid="{00000000-0005-0000-0000-000022000000}"/>
    <cellStyle name="Comma 102 2" xfId="599" xr:uid="{00000000-0005-0000-0000-000022000000}"/>
    <cellStyle name="Comma 103" xfId="36" xr:uid="{00000000-0005-0000-0000-000023000000}"/>
    <cellStyle name="Comma 103 2" xfId="600" xr:uid="{00000000-0005-0000-0000-000023000000}"/>
    <cellStyle name="Comma 104" xfId="37" xr:uid="{00000000-0005-0000-0000-000024000000}"/>
    <cellStyle name="Comma 104 2" xfId="601" xr:uid="{00000000-0005-0000-0000-000024000000}"/>
    <cellStyle name="Comma 105" xfId="38" xr:uid="{00000000-0005-0000-0000-000025000000}"/>
    <cellStyle name="Comma 105 2" xfId="602" xr:uid="{00000000-0005-0000-0000-000025000000}"/>
    <cellStyle name="Comma 106" xfId="39" xr:uid="{00000000-0005-0000-0000-000026000000}"/>
    <cellStyle name="Comma 106 2" xfId="603" xr:uid="{00000000-0005-0000-0000-000026000000}"/>
    <cellStyle name="Comma 107" xfId="40" xr:uid="{00000000-0005-0000-0000-000027000000}"/>
    <cellStyle name="Comma 107 2" xfId="604" xr:uid="{00000000-0005-0000-0000-000027000000}"/>
    <cellStyle name="Comma 108" xfId="41" xr:uid="{00000000-0005-0000-0000-000028000000}"/>
    <cellStyle name="Comma 108 2" xfId="605" xr:uid="{00000000-0005-0000-0000-000028000000}"/>
    <cellStyle name="Comma 109" xfId="42" xr:uid="{00000000-0005-0000-0000-000029000000}"/>
    <cellStyle name="Comma 109 2" xfId="606" xr:uid="{00000000-0005-0000-0000-000029000000}"/>
    <cellStyle name="Comma 11" xfId="43" xr:uid="{00000000-0005-0000-0000-00002A000000}"/>
    <cellStyle name="Comma 11 2" xfId="607" xr:uid="{00000000-0005-0000-0000-00002A000000}"/>
    <cellStyle name="Comma 110" xfId="44" xr:uid="{00000000-0005-0000-0000-00002B000000}"/>
    <cellStyle name="Comma 110 2" xfId="608" xr:uid="{00000000-0005-0000-0000-00002B000000}"/>
    <cellStyle name="Comma 111" xfId="45" xr:uid="{00000000-0005-0000-0000-00002C000000}"/>
    <cellStyle name="Comma 111 2" xfId="609" xr:uid="{00000000-0005-0000-0000-00002C000000}"/>
    <cellStyle name="Comma 112" xfId="46" xr:uid="{00000000-0005-0000-0000-00002D000000}"/>
    <cellStyle name="Comma 112 2" xfId="610" xr:uid="{00000000-0005-0000-0000-00002D000000}"/>
    <cellStyle name="Comma 113" xfId="47" xr:uid="{00000000-0005-0000-0000-00002E000000}"/>
    <cellStyle name="Comma 113 2" xfId="611" xr:uid="{00000000-0005-0000-0000-00002E000000}"/>
    <cellStyle name="Comma 114" xfId="48" xr:uid="{00000000-0005-0000-0000-00002F000000}"/>
    <cellStyle name="Comma 114 2" xfId="612" xr:uid="{00000000-0005-0000-0000-00002F000000}"/>
    <cellStyle name="Comma 115" xfId="49" xr:uid="{00000000-0005-0000-0000-000030000000}"/>
    <cellStyle name="Comma 115 2" xfId="613" xr:uid="{00000000-0005-0000-0000-000030000000}"/>
    <cellStyle name="Comma 116" xfId="50" xr:uid="{00000000-0005-0000-0000-000031000000}"/>
    <cellStyle name="Comma 116 2" xfId="614" xr:uid="{00000000-0005-0000-0000-000031000000}"/>
    <cellStyle name="Comma 117" xfId="51" xr:uid="{00000000-0005-0000-0000-000032000000}"/>
    <cellStyle name="Comma 117 2" xfId="615" xr:uid="{00000000-0005-0000-0000-000032000000}"/>
    <cellStyle name="Comma 118" xfId="52" xr:uid="{00000000-0005-0000-0000-000033000000}"/>
    <cellStyle name="Comma 118 2" xfId="616" xr:uid="{00000000-0005-0000-0000-000033000000}"/>
    <cellStyle name="Comma 119" xfId="53" xr:uid="{00000000-0005-0000-0000-000034000000}"/>
    <cellStyle name="Comma 119 2" xfId="617" xr:uid="{00000000-0005-0000-0000-000034000000}"/>
    <cellStyle name="Comma 12" xfId="54" xr:uid="{00000000-0005-0000-0000-000035000000}"/>
    <cellStyle name="Comma 12 2" xfId="618" xr:uid="{00000000-0005-0000-0000-000035000000}"/>
    <cellStyle name="Comma 120" xfId="55" xr:uid="{00000000-0005-0000-0000-000036000000}"/>
    <cellStyle name="Comma 120 2" xfId="619" xr:uid="{00000000-0005-0000-0000-000036000000}"/>
    <cellStyle name="Comma 121" xfId="56" xr:uid="{00000000-0005-0000-0000-000037000000}"/>
    <cellStyle name="Comma 121 2" xfId="620" xr:uid="{00000000-0005-0000-0000-000037000000}"/>
    <cellStyle name="Comma 122" xfId="57" xr:uid="{00000000-0005-0000-0000-000038000000}"/>
    <cellStyle name="Comma 122 2" xfId="621" xr:uid="{00000000-0005-0000-0000-000038000000}"/>
    <cellStyle name="Comma 123" xfId="58" xr:uid="{00000000-0005-0000-0000-000039000000}"/>
    <cellStyle name="Comma 123 2" xfId="622" xr:uid="{00000000-0005-0000-0000-000039000000}"/>
    <cellStyle name="Comma 124" xfId="59" xr:uid="{00000000-0005-0000-0000-00003A000000}"/>
    <cellStyle name="Comma 124 2" xfId="623" xr:uid="{00000000-0005-0000-0000-00003A000000}"/>
    <cellStyle name="Comma 125" xfId="60" xr:uid="{00000000-0005-0000-0000-00003B000000}"/>
    <cellStyle name="Comma 125 2" xfId="624" xr:uid="{00000000-0005-0000-0000-00003B000000}"/>
    <cellStyle name="Comma 126" xfId="61" xr:uid="{00000000-0005-0000-0000-00003C000000}"/>
    <cellStyle name="Comma 126 2" xfId="625" xr:uid="{00000000-0005-0000-0000-00003C000000}"/>
    <cellStyle name="Comma 127" xfId="62" xr:uid="{00000000-0005-0000-0000-00003D000000}"/>
    <cellStyle name="Comma 127 2" xfId="626" xr:uid="{00000000-0005-0000-0000-00003D000000}"/>
    <cellStyle name="Comma 128" xfId="63" xr:uid="{00000000-0005-0000-0000-00003E000000}"/>
    <cellStyle name="Comma 128 2" xfId="627" xr:uid="{00000000-0005-0000-0000-00003E000000}"/>
    <cellStyle name="Comma 129" xfId="64" xr:uid="{00000000-0005-0000-0000-00003F000000}"/>
    <cellStyle name="Comma 129 2" xfId="628" xr:uid="{00000000-0005-0000-0000-00003F000000}"/>
    <cellStyle name="Comma 13" xfId="65" xr:uid="{00000000-0005-0000-0000-000040000000}"/>
    <cellStyle name="Comma 13 2" xfId="629" xr:uid="{00000000-0005-0000-0000-000040000000}"/>
    <cellStyle name="Comma 130" xfId="66" xr:uid="{00000000-0005-0000-0000-000041000000}"/>
    <cellStyle name="Comma 130 2" xfId="630" xr:uid="{00000000-0005-0000-0000-000041000000}"/>
    <cellStyle name="Comma 131" xfId="67" xr:uid="{00000000-0005-0000-0000-000042000000}"/>
    <cellStyle name="Comma 131 2" xfId="631" xr:uid="{00000000-0005-0000-0000-000042000000}"/>
    <cellStyle name="Comma 132" xfId="68" xr:uid="{00000000-0005-0000-0000-000043000000}"/>
    <cellStyle name="Comma 132 2" xfId="632" xr:uid="{00000000-0005-0000-0000-000043000000}"/>
    <cellStyle name="Comma 133" xfId="69" xr:uid="{00000000-0005-0000-0000-000044000000}"/>
    <cellStyle name="Comma 133 2" xfId="633" xr:uid="{00000000-0005-0000-0000-000044000000}"/>
    <cellStyle name="Comma 134" xfId="70" xr:uid="{00000000-0005-0000-0000-000045000000}"/>
    <cellStyle name="Comma 134 2" xfId="634" xr:uid="{00000000-0005-0000-0000-000045000000}"/>
    <cellStyle name="Comma 135" xfId="71" xr:uid="{00000000-0005-0000-0000-000046000000}"/>
    <cellStyle name="Comma 135 2" xfId="635" xr:uid="{00000000-0005-0000-0000-000046000000}"/>
    <cellStyle name="Comma 136" xfId="72" xr:uid="{00000000-0005-0000-0000-000047000000}"/>
    <cellStyle name="Comma 136 2" xfId="636" xr:uid="{00000000-0005-0000-0000-000047000000}"/>
    <cellStyle name="Comma 137" xfId="73" xr:uid="{00000000-0005-0000-0000-000048000000}"/>
    <cellStyle name="Comma 137 2" xfId="637" xr:uid="{00000000-0005-0000-0000-000048000000}"/>
    <cellStyle name="Comma 138" xfId="74" xr:uid="{00000000-0005-0000-0000-000049000000}"/>
    <cellStyle name="Comma 138 2" xfId="638" xr:uid="{00000000-0005-0000-0000-000049000000}"/>
    <cellStyle name="Comma 139" xfId="75" xr:uid="{00000000-0005-0000-0000-00004A000000}"/>
    <cellStyle name="Comma 139 2" xfId="639" xr:uid="{00000000-0005-0000-0000-00004A000000}"/>
    <cellStyle name="Comma 14" xfId="76" xr:uid="{00000000-0005-0000-0000-00004B000000}"/>
    <cellStyle name="Comma 14 2" xfId="640" xr:uid="{00000000-0005-0000-0000-00004B000000}"/>
    <cellStyle name="Comma 140" xfId="77" xr:uid="{00000000-0005-0000-0000-00004C000000}"/>
    <cellStyle name="Comma 140 2" xfId="641" xr:uid="{00000000-0005-0000-0000-00004C000000}"/>
    <cellStyle name="Comma 141" xfId="78" xr:uid="{00000000-0005-0000-0000-00004D000000}"/>
    <cellStyle name="Comma 141 2" xfId="642" xr:uid="{00000000-0005-0000-0000-00004D000000}"/>
    <cellStyle name="Comma 142" xfId="79" xr:uid="{00000000-0005-0000-0000-00004E000000}"/>
    <cellStyle name="Comma 142 2" xfId="643" xr:uid="{00000000-0005-0000-0000-00004E000000}"/>
    <cellStyle name="Comma 143" xfId="80" xr:uid="{00000000-0005-0000-0000-00004F000000}"/>
    <cellStyle name="Comma 143 2" xfId="644" xr:uid="{00000000-0005-0000-0000-00004F000000}"/>
    <cellStyle name="Comma 144" xfId="81" xr:uid="{00000000-0005-0000-0000-000050000000}"/>
    <cellStyle name="Comma 144 2" xfId="645" xr:uid="{00000000-0005-0000-0000-000050000000}"/>
    <cellStyle name="Comma 145" xfId="82" xr:uid="{00000000-0005-0000-0000-000051000000}"/>
    <cellStyle name="Comma 145 2" xfId="646" xr:uid="{00000000-0005-0000-0000-000051000000}"/>
    <cellStyle name="Comma 146" xfId="83" xr:uid="{00000000-0005-0000-0000-000052000000}"/>
    <cellStyle name="Comma 146 2" xfId="647" xr:uid="{00000000-0005-0000-0000-000052000000}"/>
    <cellStyle name="Comma 147" xfId="84" xr:uid="{00000000-0005-0000-0000-000053000000}"/>
    <cellStyle name="Comma 147 2" xfId="648" xr:uid="{00000000-0005-0000-0000-000053000000}"/>
    <cellStyle name="Comma 148" xfId="85" xr:uid="{00000000-0005-0000-0000-000054000000}"/>
    <cellStyle name="Comma 148 2" xfId="649" xr:uid="{00000000-0005-0000-0000-000054000000}"/>
    <cellStyle name="Comma 149" xfId="86" xr:uid="{00000000-0005-0000-0000-000055000000}"/>
    <cellStyle name="Comma 149 2" xfId="650" xr:uid="{00000000-0005-0000-0000-000055000000}"/>
    <cellStyle name="Comma 15" xfId="87" xr:uid="{00000000-0005-0000-0000-000056000000}"/>
    <cellStyle name="Comma 15 2" xfId="651" xr:uid="{00000000-0005-0000-0000-000056000000}"/>
    <cellStyle name="Comma 150" xfId="88" xr:uid="{00000000-0005-0000-0000-000057000000}"/>
    <cellStyle name="Comma 150 2" xfId="652" xr:uid="{00000000-0005-0000-0000-000057000000}"/>
    <cellStyle name="Comma 151" xfId="89" xr:uid="{00000000-0005-0000-0000-000058000000}"/>
    <cellStyle name="Comma 151 2" xfId="653" xr:uid="{00000000-0005-0000-0000-000058000000}"/>
    <cellStyle name="Comma 152" xfId="90" xr:uid="{00000000-0005-0000-0000-000059000000}"/>
    <cellStyle name="Comma 152 2" xfId="654" xr:uid="{00000000-0005-0000-0000-000059000000}"/>
    <cellStyle name="Comma 153" xfId="91" xr:uid="{00000000-0005-0000-0000-00005A000000}"/>
    <cellStyle name="Comma 153 2" xfId="655" xr:uid="{00000000-0005-0000-0000-00005A000000}"/>
    <cellStyle name="Comma 154" xfId="92" xr:uid="{00000000-0005-0000-0000-00005B000000}"/>
    <cellStyle name="Comma 154 2" xfId="656" xr:uid="{00000000-0005-0000-0000-00005B000000}"/>
    <cellStyle name="Comma 155" xfId="93" xr:uid="{00000000-0005-0000-0000-00005C000000}"/>
    <cellStyle name="Comma 155 2" xfId="657" xr:uid="{00000000-0005-0000-0000-00005C000000}"/>
    <cellStyle name="Comma 156" xfId="94" xr:uid="{00000000-0005-0000-0000-00005D000000}"/>
    <cellStyle name="Comma 156 2" xfId="658" xr:uid="{00000000-0005-0000-0000-00005D000000}"/>
    <cellStyle name="Comma 157" xfId="95" xr:uid="{00000000-0005-0000-0000-00005E000000}"/>
    <cellStyle name="Comma 157 2" xfId="659" xr:uid="{00000000-0005-0000-0000-00005E000000}"/>
    <cellStyle name="Comma 158" xfId="96" xr:uid="{00000000-0005-0000-0000-00005F000000}"/>
    <cellStyle name="Comma 158 2" xfId="660" xr:uid="{00000000-0005-0000-0000-00005F000000}"/>
    <cellStyle name="Comma 159" xfId="97" xr:uid="{00000000-0005-0000-0000-000060000000}"/>
    <cellStyle name="Comma 159 2" xfId="661" xr:uid="{00000000-0005-0000-0000-000060000000}"/>
    <cellStyle name="Comma 16" xfId="98" xr:uid="{00000000-0005-0000-0000-000061000000}"/>
    <cellStyle name="Comma 16 2" xfId="662" xr:uid="{00000000-0005-0000-0000-000061000000}"/>
    <cellStyle name="Comma 160" xfId="99" xr:uid="{00000000-0005-0000-0000-000062000000}"/>
    <cellStyle name="Comma 160 2" xfId="663" xr:uid="{00000000-0005-0000-0000-000062000000}"/>
    <cellStyle name="Comma 161" xfId="100" xr:uid="{00000000-0005-0000-0000-000063000000}"/>
    <cellStyle name="Comma 161 2" xfId="664" xr:uid="{00000000-0005-0000-0000-000063000000}"/>
    <cellStyle name="Comma 162" xfId="101" xr:uid="{00000000-0005-0000-0000-000064000000}"/>
    <cellStyle name="Comma 162 2" xfId="665" xr:uid="{00000000-0005-0000-0000-000064000000}"/>
    <cellStyle name="Comma 163" xfId="102" xr:uid="{00000000-0005-0000-0000-000065000000}"/>
    <cellStyle name="Comma 163 2" xfId="666" xr:uid="{00000000-0005-0000-0000-000065000000}"/>
    <cellStyle name="Comma 164" xfId="103" xr:uid="{00000000-0005-0000-0000-000066000000}"/>
    <cellStyle name="Comma 164 2" xfId="667" xr:uid="{00000000-0005-0000-0000-000066000000}"/>
    <cellStyle name="Comma 165" xfId="104" xr:uid="{00000000-0005-0000-0000-000067000000}"/>
    <cellStyle name="Comma 165 2" xfId="668" xr:uid="{00000000-0005-0000-0000-000067000000}"/>
    <cellStyle name="Comma 166" xfId="105" xr:uid="{00000000-0005-0000-0000-000068000000}"/>
    <cellStyle name="Comma 166 2" xfId="669" xr:uid="{00000000-0005-0000-0000-000068000000}"/>
    <cellStyle name="Comma 167" xfId="106" xr:uid="{00000000-0005-0000-0000-000069000000}"/>
    <cellStyle name="Comma 167 2" xfId="670" xr:uid="{00000000-0005-0000-0000-000069000000}"/>
    <cellStyle name="Comma 168" xfId="107" xr:uid="{00000000-0005-0000-0000-00006A000000}"/>
    <cellStyle name="Comma 168 2" xfId="671" xr:uid="{00000000-0005-0000-0000-00006A000000}"/>
    <cellStyle name="Comma 169" xfId="108" xr:uid="{00000000-0005-0000-0000-00006B000000}"/>
    <cellStyle name="Comma 169 2" xfId="672" xr:uid="{00000000-0005-0000-0000-00006B000000}"/>
    <cellStyle name="Comma 17" xfId="109" xr:uid="{00000000-0005-0000-0000-00006C000000}"/>
    <cellStyle name="Comma 17 2" xfId="673" xr:uid="{00000000-0005-0000-0000-00006C000000}"/>
    <cellStyle name="Comma 170" xfId="110" xr:uid="{00000000-0005-0000-0000-00006D000000}"/>
    <cellStyle name="Comma 170 2" xfId="674" xr:uid="{00000000-0005-0000-0000-00006D000000}"/>
    <cellStyle name="Comma 171" xfId="111" xr:uid="{00000000-0005-0000-0000-00006E000000}"/>
    <cellStyle name="Comma 171 2" xfId="675" xr:uid="{00000000-0005-0000-0000-00006E000000}"/>
    <cellStyle name="Comma 172" xfId="112" xr:uid="{00000000-0005-0000-0000-00006F000000}"/>
    <cellStyle name="Comma 172 2" xfId="676" xr:uid="{00000000-0005-0000-0000-00006F000000}"/>
    <cellStyle name="Comma 173" xfId="113" xr:uid="{00000000-0005-0000-0000-000070000000}"/>
    <cellStyle name="Comma 173 2" xfId="677" xr:uid="{00000000-0005-0000-0000-000070000000}"/>
    <cellStyle name="Comma 174" xfId="114" xr:uid="{00000000-0005-0000-0000-000071000000}"/>
    <cellStyle name="Comma 174 2" xfId="678" xr:uid="{00000000-0005-0000-0000-000071000000}"/>
    <cellStyle name="Comma 175" xfId="115" xr:uid="{00000000-0005-0000-0000-000072000000}"/>
    <cellStyle name="Comma 175 2" xfId="679" xr:uid="{00000000-0005-0000-0000-000072000000}"/>
    <cellStyle name="Comma 176" xfId="116" xr:uid="{00000000-0005-0000-0000-000073000000}"/>
    <cellStyle name="Comma 176 2" xfId="680" xr:uid="{00000000-0005-0000-0000-000073000000}"/>
    <cellStyle name="Comma 177" xfId="117" xr:uid="{00000000-0005-0000-0000-000074000000}"/>
    <cellStyle name="Comma 177 2" xfId="681" xr:uid="{00000000-0005-0000-0000-000074000000}"/>
    <cellStyle name="Comma 178" xfId="118" xr:uid="{00000000-0005-0000-0000-000075000000}"/>
    <cellStyle name="Comma 178 2" xfId="682" xr:uid="{00000000-0005-0000-0000-000075000000}"/>
    <cellStyle name="Comma 179" xfId="119" xr:uid="{00000000-0005-0000-0000-000076000000}"/>
    <cellStyle name="Comma 179 2" xfId="683" xr:uid="{00000000-0005-0000-0000-000076000000}"/>
    <cellStyle name="Comma 18" xfId="120" xr:uid="{00000000-0005-0000-0000-000077000000}"/>
    <cellStyle name="Comma 18 2" xfId="684" xr:uid="{00000000-0005-0000-0000-000077000000}"/>
    <cellStyle name="Comma 180" xfId="121" xr:uid="{00000000-0005-0000-0000-000078000000}"/>
    <cellStyle name="Comma 180 2" xfId="685"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86"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87" xr:uid="{00000000-0005-0000-0000-00008D000000}"/>
    <cellStyle name="Comma 20" xfId="143" xr:uid="{00000000-0005-0000-0000-00008E000000}"/>
    <cellStyle name="Comma 20 2" xfId="688"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3 2" xfId="689" xr:uid="{00000000-0005-0000-0000-000092000000}"/>
    <cellStyle name="Comma 204" xfId="148" xr:uid="{00000000-0005-0000-0000-000093000000}"/>
    <cellStyle name="Comma 204 2" xfId="690" xr:uid="{00000000-0005-0000-0000-000093000000}"/>
    <cellStyle name="Comma 205" xfId="149" xr:uid="{00000000-0005-0000-0000-000094000000}"/>
    <cellStyle name="Comma 205 2" xfId="691" xr:uid="{00000000-0005-0000-0000-000094000000}"/>
    <cellStyle name="Comma 206" xfId="150" xr:uid="{00000000-0005-0000-0000-000095000000}"/>
    <cellStyle name="Comma 206 2" xfId="692" xr:uid="{00000000-0005-0000-0000-000095000000}"/>
    <cellStyle name="Comma 207" xfId="151" xr:uid="{00000000-0005-0000-0000-000096000000}"/>
    <cellStyle name="Comma 207 2" xfId="693" xr:uid="{00000000-0005-0000-0000-000096000000}"/>
    <cellStyle name="Comma 208" xfId="152" xr:uid="{00000000-0005-0000-0000-000097000000}"/>
    <cellStyle name="Comma 208 2" xfId="694" xr:uid="{00000000-0005-0000-0000-000097000000}"/>
    <cellStyle name="Comma 209" xfId="153" xr:uid="{00000000-0005-0000-0000-000098000000}"/>
    <cellStyle name="Comma 209 2" xfId="695" xr:uid="{00000000-0005-0000-0000-000098000000}"/>
    <cellStyle name="Comma 21" xfId="154" xr:uid="{00000000-0005-0000-0000-000099000000}"/>
    <cellStyle name="Comma 21 2" xfId="696" xr:uid="{00000000-0005-0000-0000-000099000000}"/>
    <cellStyle name="Comma 210" xfId="155" xr:uid="{00000000-0005-0000-0000-00009A000000}"/>
    <cellStyle name="Comma 210 2" xfId="697" xr:uid="{00000000-0005-0000-0000-00009A000000}"/>
    <cellStyle name="Comma 211" xfId="156" xr:uid="{00000000-0005-0000-0000-00009B000000}"/>
    <cellStyle name="Comma 211 2" xfId="698" xr:uid="{00000000-0005-0000-0000-00009B000000}"/>
    <cellStyle name="Comma 212" xfId="157" xr:uid="{00000000-0005-0000-0000-00009C000000}"/>
    <cellStyle name="Comma 212 2" xfId="699" xr:uid="{00000000-0005-0000-0000-00009C000000}"/>
    <cellStyle name="Comma 213" xfId="158" xr:uid="{00000000-0005-0000-0000-00009D000000}"/>
    <cellStyle name="Comma 213 2" xfId="700" xr:uid="{00000000-0005-0000-0000-00009D000000}"/>
    <cellStyle name="Comma 214" xfId="159" xr:uid="{00000000-0005-0000-0000-00009E000000}"/>
    <cellStyle name="Comma 214 2" xfId="701" xr:uid="{00000000-0005-0000-0000-00009E000000}"/>
    <cellStyle name="Comma 215" xfId="160" xr:uid="{00000000-0005-0000-0000-00009F000000}"/>
    <cellStyle name="Comma 215 2" xfId="702" xr:uid="{00000000-0005-0000-0000-00009F000000}"/>
    <cellStyle name="Comma 216" xfId="161" xr:uid="{00000000-0005-0000-0000-0000A0000000}"/>
    <cellStyle name="Comma 216 2" xfId="703" xr:uid="{00000000-0005-0000-0000-0000A0000000}"/>
    <cellStyle name="Comma 217" xfId="162" xr:uid="{00000000-0005-0000-0000-0000A1000000}"/>
    <cellStyle name="Comma 217 2" xfId="704" xr:uid="{00000000-0005-0000-0000-0000A1000000}"/>
    <cellStyle name="Comma 218" xfId="163" xr:uid="{00000000-0005-0000-0000-0000A2000000}"/>
    <cellStyle name="Comma 218 2" xfId="705" xr:uid="{00000000-0005-0000-0000-0000A2000000}"/>
    <cellStyle name="Comma 219" xfId="164" xr:uid="{00000000-0005-0000-0000-0000A3000000}"/>
    <cellStyle name="Comma 219 2" xfId="706" xr:uid="{00000000-0005-0000-0000-0000A3000000}"/>
    <cellStyle name="Comma 22" xfId="165" xr:uid="{00000000-0005-0000-0000-0000A4000000}"/>
    <cellStyle name="Comma 22 2" xfId="707" xr:uid="{00000000-0005-0000-0000-0000A4000000}"/>
    <cellStyle name="Comma 220" xfId="166" xr:uid="{00000000-0005-0000-0000-0000A5000000}"/>
    <cellStyle name="Comma 220 2" xfId="708" xr:uid="{00000000-0005-0000-0000-0000A5000000}"/>
    <cellStyle name="Comma 221" xfId="167" xr:uid="{00000000-0005-0000-0000-0000A6000000}"/>
    <cellStyle name="Comma 221 2" xfId="709" xr:uid="{00000000-0005-0000-0000-0000A6000000}"/>
    <cellStyle name="Comma 222" xfId="168" xr:uid="{00000000-0005-0000-0000-0000A7000000}"/>
    <cellStyle name="Comma 222 2" xfId="710" xr:uid="{00000000-0005-0000-0000-0000A7000000}"/>
    <cellStyle name="Comma 223" xfId="169" xr:uid="{00000000-0005-0000-0000-0000A8000000}"/>
    <cellStyle name="Comma 223 2" xfId="711" xr:uid="{00000000-0005-0000-0000-0000A8000000}"/>
    <cellStyle name="Comma 23" xfId="170" xr:uid="{00000000-0005-0000-0000-0000A9000000}"/>
    <cellStyle name="Comma 23 2" xfId="712" xr:uid="{00000000-0005-0000-0000-0000A9000000}"/>
    <cellStyle name="Comma 24" xfId="171" xr:uid="{00000000-0005-0000-0000-0000AA000000}"/>
    <cellStyle name="Comma 24 2" xfId="713" xr:uid="{00000000-0005-0000-0000-0000AA000000}"/>
    <cellStyle name="Comma 25" xfId="172" xr:uid="{00000000-0005-0000-0000-0000AB000000}"/>
    <cellStyle name="Comma 25 2" xfId="714" xr:uid="{00000000-0005-0000-0000-0000AB000000}"/>
    <cellStyle name="Comma 26" xfId="173" xr:uid="{00000000-0005-0000-0000-0000AC000000}"/>
    <cellStyle name="Comma 26 2" xfId="715" xr:uid="{00000000-0005-0000-0000-0000AC000000}"/>
    <cellStyle name="Comma 27" xfId="174" xr:uid="{00000000-0005-0000-0000-0000AD000000}"/>
    <cellStyle name="Comma 27 2" xfId="716" xr:uid="{00000000-0005-0000-0000-0000AD000000}"/>
    <cellStyle name="Comma 28" xfId="175" xr:uid="{00000000-0005-0000-0000-0000AE000000}"/>
    <cellStyle name="Comma 28 2" xfId="717" xr:uid="{00000000-0005-0000-0000-0000AE000000}"/>
    <cellStyle name="Comma 29" xfId="176" xr:uid="{00000000-0005-0000-0000-0000AF000000}"/>
    <cellStyle name="Comma 29 2" xfId="718" xr:uid="{00000000-0005-0000-0000-0000AF000000}"/>
    <cellStyle name="Comma 3" xfId="177" xr:uid="{00000000-0005-0000-0000-0000B0000000}"/>
    <cellStyle name="Comma 3 2" xfId="719" xr:uid="{00000000-0005-0000-0000-0000B0000000}"/>
    <cellStyle name="Comma 30" xfId="178" xr:uid="{00000000-0005-0000-0000-0000B1000000}"/>
    <cellStyle name="Comma 30 2" xfId="720" xr:uid="{00000000-0005-0000-0000-0000B1000000}"/>
    <cellStyle name="Comma 31" xfId="179" xr:uid="{00000000-0005-0000-0000-0000B2000000}"/>
    <cellStyle name="Comma 31 2" xfId="721" xr:uid="{00000000-0005-0000-0000-0000B2000000}"/>
    <cellStyle name="Comma 32" xfId="180" xr:uid="{00000000-0005-0000-0000-0000B3000000}"/>
    <cellStyle name="Comma 32 2" xfId="722" xr:uid="{00000000-0005-0000-0000-0000B3000000}"/>
    <cellStyle name="Comma 33" xfId="181" xr:uid="{00000000-0005-0000-0000-0000B4000000}"/>
    <cellStyle name="Comma 33 2" xfId="723" xr:uid="{00000000-0005-0000-0000-0000B4000000}"/>
    <cellStyle name="Comma 34" xfId="182" xr:uid="{00000000-0005-0000-0000-0000B5000000}"/>
    <cellStyle name="Comma 34 2" xfId="724" xr:uid="{00000000-0005-0000-0000-0000B5000000}"/>
    <cellStyle name="Comma 35" xfId="183" xr:uid="{00000000-0005-0000-0000-0000B6000000}"/>
    <cellStyle name="Comma 35 2" xfId="725" xr:uid="{00000000-0005-0000-0000-0000B6000000}"/>
    <cellStyle name="Comma 36" xfId="184" xr:uid="{00000000-0005-0000-0000-0000B7000000}"/>
    <cellStyle name="Comma 36 2" xfId="726" xr:uid="{00000000-0005-0000-0000-0000B7000000}"/>
    <cellStyle name="Comma 37" xfId="185" xr:uid="{00000000-0005-0000-0000-0000B8000000}"/>
    <cellStyle name="Comma 37 2" xfId="727" xr:uid="{00000000-0005-0000-0000-0000B8000000}"/>
    <cellStyle name="Comma 38" xfId="186" xr:uid="{00000000-0005-0000-0000-0000B9000000}"/>
    <cellStyle name="Comma 38 2" xfId="728" xr:uid="{00000000-0005-0000-0000-0000B9000000}"/>
    <cellStyle name="Comma 39" xfId="187" xr:uid="{00000000-0005-0000-0000-0000BA000000}"/>
    <cellStyle name="Comma 39 2" xfId="729" xr:uid="{00000000-0005-0000-0000-0000BA000000}"/>
    <cellStyle name="Comma 4" xfId="188" xr:uid="{00000000-0005-0000-0000-0000BB000000}"/>
    <cellStyle name="Comma 4 2" xfId="730"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731"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732"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733" xr:uid="{00000000-0005-0000-0000-0000DB000000}"/>
    <cellStyle name="Comma 7" xfId="221" xr:uid="{00000000-0005-0000-0000-0000DC000000}"/>
    <cellStyle name="Comma 7 2" xfId="734" xr:uid="{00000000-0005-0000-0000-0000DC000000}"/>
    <cellStyle name="Comma 70" xfId="222" xr:uid="{00000000-0005-0000-0000-0000DD000000}"/>
    <cellStyle name="Comma 70 2" xfId="735" xr:uid="{00000000-0005-0000-0000-0000DD000000}"/>
    <cellStyle name="Comma 71" xfId="223" xr:uid="{00000000-0005-0000-0000-0000DE000000}"/>
    <cellStyle name="Comma 71 2" xfId="736" xr:uid="{00000000-0005-0000-0000-0000DE000000}"/>
    <cellStyle name="Comma 72" xfId="224" xr:uid="{00000000-0005-0000-0000-0000DF000000}"/>
    <cellStyle name="Comma 72 2" xfId="737" xr:uid="{00000000-0005-0000-0000-0000DF000000}"/>
    <cellStyle name="Comma 73" xfId="225" xr:uid="{00000000-0005-0000-0000-0000E0000000}"/>
    <cellStyle name="Comma 73 2" xfId="738" xr:uid="{00000000-0005-0000-0000-0000E0000000}"/>
    <cellStyle name="Comma 74" xfId="226" xr:uid="{00000000-0005-0000-0000-0000E1000000}"/>
    <cellStyle name="Comma 74 2" xfId="739" xr:uid="{00000000-0005-0000-0000-0000E1000000}"/>
    <cellStyle name="Comma 75" xfId="227" xr:uid="{00000000-0005-0000-0000-0000E2000000}"/>
    <cellStyle name="Comma 75 2" xfId="740" xr:uid="{00000000-0005-0000-0000-0000E2000000}"/>
    <cellStyle name="Comma 76" xfId="228" xr:uid="{00000000-0005-0000-0000-0000E3000000}"/>
    <cellStyle name="Comma 76 2" xfId="741" xr:uid="{00000000-0005-0000-0000-0000E3000000}"/>
    <cellStyle name="Comma 77" xfId="229" xr:uid="{00000000-0005-0000-0000-0000E4000000}"/>
    <cellStyle name="Comma 77 2" xfId="742" xr:uid="{00000000-0005-0000-0000-0000E4000000}"/>
    <cellStyle name="Comma 78" xfId="230" xr:uid="{00000000-0005-0000-0000-0000E5000000}"/>
    <cellStyle name="Comma 78 2" xfId="743" xr:uid="{00000000-0005-0000-0000-0000E5000000}"/>
    <cellStyle name="Comma 79" xfId="231" xr:uid="{00000000-0005-0000-0000-0000E6000000}"/>
    <cellStyle name="Comma 79 2" xfId="744" xr:uid="{00000000-0005-0000-0000-0000E6000000}"/>
    <cellStyle name="Comma 8" xfId="232" xr:uid="{00000000-0005-0000-0000-0000E7000000}"/>
    <cellStyle name="Comma 8 2" xfId="745" xr:uid="{00000000-0005-0000-0000-0000E7000000}"/>
    <cellStyle name="Comma 80" xfId="233" xr:uid="{00000000-0005-0000-0000-0000E8000000}"/>
    <cellStyle name="Comma 80 2" xfId="746" xr:uid="{00000000-0005-0000-0000-0000E8000000}"/>
    <cellStyle name="Comma 81" xfId="234" xr:uid="{00000000-0005-0000-0000-0000E9000000}"/>
    <cellStyle name="Comma 81 2" xfId="747" xr:uid="{00000000-0005-0000-0000-0000E9000000}"/>
    <cellStyle name="Comma 82" xfId="235" xr:uid="{00000000-0005-0000-0000-0000EA000000}"/>
    <cellStyle name="Comma 82 2" xfId="748" xr:uid="{00000000-0005-0000-0000-0000EA000000}"/>
    <cellStyle name="Comma 83" xfId="236" xr:uid="{00000000-0005-0000-0000-0000EB000000}"/>
    <cellStyle name="Comma 83 2" xfId="749" xr:uid="{00000000-0005-0000-0000-0000EB000000}"/>
    <cellStyle name="Comma 84" xfId="237" xr:uid="{00000000-0005-0000-0000-0000EC000000}"/>
    <cellStyle name="Comma 84 2" xfId="750" xr:uid="{00000000-0005-0000-0000-0000EC000000}"/>
    <cellStyle name="Comma 85" xfId="238" xr:uid="{00000000-0005-0000-0000-0000ED000000}"/>
    <cellStyle name="Comma 85 2" xfId="751" xr:uid="{00000000-0005-0000-0000-0000ED000000}"/>
    <cellStyle name="Comma 86" xfId="239" xr:uid="{00000000-0005-0000-0000-0000EE000000}"/>
    <cellStyle name="Comma 86 2" xfId="752" xr:uid="{00000000-0005-0000-0000-0000EE000000}"/>
    <cellStyle name="Comma 87" xfId="240" xr:uid="{00000000-0005-0000-0000-0000EF000000}"/>
    <cellStyle name="Comma 87 2" xfId="753" xr:uid="{00000000-0005-0000-0000-0000EF000000}"/>
    <cellStyle name="Comma 88" xfId="241" xr:uid="{00000000-0005-0000-0000-0000F0000000}"/>
    <cellStyle name="Comma 88 2" xfId="754" xr:uid="{00000000-0005-0000-0000-0000F0000000}"/>
    <cellStyle name="Comma 89" xfId="242" xr:uid="{00000000-0005-0000-0000-0000F1000000}"/>
    <cellStyle name="Comma 89 2" xfId="755" xr:uid="{00000000-0005-0000-0000-0000F1000000}"/>
    <cellStyle name="Comma 9" xfId="243" xr:uid="{00000000-0005-0000-0000-0000F2000000}"/>
    <cellStyle name="Comma 9 2" xfId="756" xr:uid="{00000000-0005-0000-0000-0000F2000000}"/>
    <cellStyle name="Comma 90" xfId="244" xr:uid="{00000000-0005-0000-0000-0000F3000000}"/>
    <cellStyle name="Comma 90 2" xfId="757" xr:uid="{00000000-0005-0000-0000-0000F3000000}"/>
    <cellStyle name="Comma 91" xfId="245" xr:uid="{00000000-0005-0000-0000-0000F4000000}"/>
    <cellStyle name="Comma 91 2" xfId="758" xr:uid="{00000000-0005-0000-0000-0000F4000000}"/>
    <cellStyle name="Comma 92" xfId="246" xr:uid="{00000000-0005-0000-0000-0000F5000000}"/>
    <cellStyle name="Comma 92 2" xfId="759" xr:uid="{00000000-0005-0000-0000-0000F5000000}"/>
    <cellStyle name="Comma 93" xfId="247" xr:uid="{00000000-0005-0000-0000-0000F6000000}"/>
    <cellStyle name="Comma 93 2" xfId="760" xr:uid="{00000000-0005-0000-0000-0000F6000000}"/>
    <cellStyle name="Comma 94" xfId="248" xr:uid="{00000000-0005-0000-0000-0000F7000000}"/>
    <cellStyle name="Comma 94 2" xfId="761" xr:uid="{00000000-0005-0000-0000-0000F7000000}"/>
    <cellStyle name="Comma 95" xfId="249" xr:uid="{00000000-0005-0000-0000-0000F8000000}"/>
    <cellStyle name="Comma 95 2" xfId="762" xr:uid="{00000000-0005-0000-0000-0000F8000000}"/>
    <cellStyle name="Comma 96" xfId="250" xr:uid="{00000000-0005-0000-0000-0000F9000000}"/>
    <cellStyle name="Comma 96 2" xfId="763" xr:uid="{00000000-0005-0000-0000-0000F9000000}"/>
    <cellStyle name="Comma 97" xfId="251" xr:uid="{00000000-0005-0000-0000-0000FA000000}"/>
    <cellStyle name="Comma 97 2" xfId="764" xr:uid="{00000000-0005-0000-0000-0000FA000000}"/>
    <cellStyle name="Comma 98" xfId="252" xr:uid="{00000000-0005-0000-0000-0000FB000000}"/>
    <cellStyle name="Comma 98 2" xfId="765" xr:uid="{00000000-0005-0000-0000-0000FB000000}"/>
    <cellStyle name="Comma 99" xfId="253" xr:uid="{00000000-0005-0000-0000-0000FC000000}"/>
    <cellStyle name="Comma 99 2" xfId="766"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67"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0 2" xfId="768" xr:uid="{00000000-0005-0000-0000-000002010000}"/>
    <cellStyle name="Currency 101" xfId="260" xr:uid="{00000000-0005-0000-0000-000003010000}"/>
    <cellStyle name="Currency 101 2" xfId="769" xr:uid="{00000000-0005-0000-0000-000003010000}"/>
    <cellStyle name="Currency 102" xfId="261" xr:uid="{00000000-0005-0000-0000-000004010000}"/>
    <cellStyle name="Currency 102 2" xfId="770" xr:uid="{00000000-0005-0000-0000-000004010000}"/>
    <cellStyle name="Currency 103" xfId="262" xr:uid="{00000000-0005-0000-0000-000005010000}"/>
    <cellStyle name="Currency 103 2" xfId="771" xr:uid="{00000000-0005-0000-0000-000005010000}"/>
    <cellStyle name="Currency 104" xfId="263" xr:uid="{00000000-0005-0000-0000-000006010000}"/>
    <cellStyle name="Currency 104 2" xfId="772" xr:uid="{00000000-0005-0000-0000-000006010000}"/>
    <cellStyle name="Currency 105" xfId="264" xr:uid="{00000000-0005-0000-0000-000007010000}"/>
    <cellStyle name="Currency 105 2" xfId="773" xr:uid="{00000000-0005-0000-0000-000007010000}"/>
    <cellStyle name="Currency 106" xfId="265" xr:uid="{00000000-0005-0000-0000-000008010000}"/>
    <cellStyle name="Currency 106 2" xfId="774" xr:uid="{00000000-0005-0000-0000-000008010000}"/>
    <cellStyle name="Currency 107" xfId="266" xr:uid="{00000000-0005-0000-0000-000009010000}"/>
    <cellStyle name="Currency 107 2" xfId="775" xr:uid="{00000000-0005-0000-0000-000009010000}"/>
    <cellStyle name="Currency 108" xfId="267" xr:uid="{00000000-0005-0000-0000-00000A010000}"/>
    <cellStyle name="Currency 108 2" xfId="776" xr:uid="{00000000-0005-0000-0000-00000A010000}"/>
    <cellStyle name="Currency 109" xfId="268" xr:uid="{00000000-0005-0000-0000-00000B010000}"/>
    <cellStyle name="Currency 109 2" xfId="777" xr:uid="{00000000-0005-0000-0000-00000B010000}"/>
    <cellStyle name="Currency 11" xfId="269" xr:uid="{00000000-0005-0000-0000-00000C010000}"/>
    <cellStyle name="Currency 110" xfId="270" xr:uid="{00000000-0005-0000-0000-00000D010000}"/>
    <cellStyle name="Currency 110 2" xfId="778" xr:uid="{00000000-0005-0000-0000-00000D010000}"/>
    <cellStyle name="Currency 111" xfId="271" xr:uid="{00000000-0005-0000-0000-00000E010000}"/>
    <cellStyle name="Currency 111 2" xfId="779" xr:uid="{00000000-0005-0000-0000-00000E010000}"/>
    <cellStyle name="Currency 112" xfId="272" xr:uid="{00000000-0005-0000-0000-00000F010000}"/>
    <cellStyle name="Currency 112 2" xfId="780" xr:uid="{00000000-0005-0000-0000-00000F010000}"/>
    <cellStyle name="Currency 113" xfId="273" xr:uid="{00000000-0005-0000-0000-000010010000}"/>
    <cellStyle name="Currency 113 2" xfId="781" xr:uid="{00000000-0005-0000-0000-000010010000}"/>
    <cellStyle name="Currency 114" xfId="274" xr:uid="{00000000-0005-0000-0000-000011010000}"/>
    <cellStyle name="Currency 114 2" xfId="782" xr:uid="{00000000-0005-0000-0000-000011010000}"/>
    <cellStyle name="Currency 115" xfId="275" xr:uid="{00000000-0005-0000-0000-000012010000}"/>
    <cellStyle name="Currency 115 2" xfId="783"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84" xr:uid="{00000000-0005-0000-0000-00002C010000}"/>
    <cellStyle name="Currency 14" xfId="302" xr:uid="{00000000-0005-0000-0000-00002D010000}"/>
    <cellStyle name="Currency 140" xfId="303" xr:uid="{00000000-0005-0000-0000-00002E010000}"/>
    <cellStyle name="Currency 140 2" xfId="785" xr:uid="{00000000-0005-0000-0000-00002E010000}"/>
    <cellStyle name="Currency 141" xfId="304" xr:uid="{00000000-0005-0000-0000-00002F010000}"/>
    <cellStyle name="Currency 141 2" xfId="786" xr:uid="{00000000-0005-0000-0000-00002F010000}"/>
    <cellStyle name="Currency 142" xfId="305" xr:uid="{00000000-0005-0000-0000-000030010000}"/>
    <cellStyle name="Currency 142 2" xfId="787" xr:uid="{00000000-0005-0000-0000-000030010000}"/>
    <cellStyle name="Currency 143" xfId="306" xr:uid="{00000000-0005-0000-0000-000031010000}"/>
    <cellStyle name="Currency 143 2" xfId="788" xr:uid="{00000000-0005-0000-0000-000031010000}"/>
    <cellStyle name="Currency 144" xfId="307" xr:uid="{00000000-0005-0000-0000-000032010000}"/>
    <cellStyle name="Currency 144 2" xfId="789" xr:uid="{00000000-0005-0000-0000-000032010000}"/>
    <cellStyle name="Currency 145" xfId="308" xr:uid="{00000000-0005-0000-0000-000033010000}"/>
    <cellStyle name="Currency 145 2" xfId="790" xr:uid="{00000000-0005-0000-0000-000033010000}"/>
    <cellStyle name="Currency 146" xfId="309" xr:uid="{00000000-0005-0000-0000-000034010000}"/>
    <cellStyle name="Currency 146 2" xfId="791" xr:uid="{00000000-0005-0000-0000-000034010000}"/>
    <cellStyle name="Currency 147" xfId="310" xr:uid="{00000000-0005-0000-0000-000035010000}"/>
    <cellStyle name="Currency 147 2" xfId="792" xr:uid="{00000000-0005-0000-0000-000035010000}"/>
    <cellStyle name="Currency 148" xfId="311" xr:uid="{00000000-0005-0000-0000-000036010000}"/>
    <cellStyle name="Currency 148 2" xfId="793" xr:uid="{00000000-0005-0000-0000-000036010000}"/>
    <cellStyle name="Currency 149" xfId="312" xr:uid="{00000000-0005-0000-0000-000037010000}"/>
    <cellStyle name="Currency 149 2" xfId="794" xr:uid="{00000000-0005-0000-0000-000037010000}"/>
    <cellStyle name="Currency 15" xfId="313" xr:uid="{00000000-0005-0000-0000-000038010000}"/>
    <cellStyle name="Currency 150" xfId="314" xr:uid="{00000000-0005-0000-0000-000039010000}"/>
    <cellStyle name="Currency 150 2" xfId="795" xr:uid="{00000000-0005-0000-0000-000039010000}"/>
    <cellStyle name="Currency 151" xfId="315" xr:uid="{00000000-0005-0000-0000-00003A010000}"/>
    <cellStyle name="Currency 151 2" xfId="796" xr:uid="{00000000-0005-0000-0000-00003A010000}"/>
    <cellStyle name="Currency 152" xfId="316" xr:uid="{00000000-0005-0000-0000-00003B010000}"/>
    <cellStyle name="Currency 152 2" xfId="797" xr:uid="{00000000-0005-0000-0000-00003B010000}"/>
    <cellStyle name="Currency 153" xfId="317" xr:uid="{00000000-0005-0000-0000-00003C010000}"/>
    <cellStyle name="Currency 153 2" xfId="798" xr:uid="{00000000-0005-0000-0000-00003C010000}"/>
    <cellStyle name="Currency 154" xfId="318" xr:uid="{00000000-0005-0000-0000-00003D010000}"/>
    <cellStyle name="Currency 154 2" xfId="799" xr:uid="{00000000-0005-0000-0000-00003D010000}"/>
    <cellStyle name="Currency 155" xfId="319" xr:uid="{00000000-0005-0000-0000-00003E010000}"/>
    <cellStyle name="Currency 155 2" xfId="800" xr:uid="{00000000-0005-0000-0000-00003E010000}"/>
    <cellStyle name="Currency 156" xfId="320" xr:uid="{00000000-0005-0000-0000-00003F010000}"/>
    <cellStyle name="Currency 156 2" xfId="801" xr:uid="{00000000-0005-0000-0000-00003F010000}"/>
    <cellStyle name="Currency 157" xfId="321" xr:uid="{00000000-0005-0000-0000-000040010000}"/>
    <cellStyle name="Currency 157 2" xfId="802" xr:uid="{00000000-0005-0000-0000-000040010000}"/>
    <cellStyle name="Currency 158" xfId="322" xr:uid="{00000000-0005-0000-0000-000041010000}"/>
    <cellStyle name="Currency 158 2" xfId="803" xr:uid="{00000000-0005-0000-0000-000041010000}"/>
    <cellStyle name="Currency 159" xfId="323" xr:uid="{00000000-0005-0000-0000-000042010000}"/>
    <cellStyle name="Currency 159 2" xfId="804"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805" xr:uid="{00000000-0005-0000-0000-000074010000}"/>
    <cellStyle name="Currency 204" xfId="374" xr:uid="{00000000-0005-0000-0000-000075010000}"/>
    <cellStyle name="Currency 204 2" xfId="806" xr:uid="{00000000-0005-0000-0000-000075010000}"/>
    <cellStyle name="Currency 205" xfId="375" xr:uid="{00000000-0005-0000-0000-000076010000}"/>
    <cellStyle name="Currency 205 2" xfId="807" xr:uid="{00000000-0005-0000-0000-000076010000}"/>
    <cellStyle name="Currency 206" xfId="376" xr:uid="{00000000-0005-0000-0000-000077010000}"/>
    <cellStyle name="Currency 206 2" xfId="808" xr:uid="{00000000-0005-0000-0000-000077010000}"/>
    <cellStyle name="Currency 207" xfId="377" xr:uid="{00000000-0005-0000-0000-000078010000}"/>
    <cellStyle name="Currency 207 2" xfId="809" xr:uid="{00000000-0005-0000-0000-000078010000}"/>
    <cellStyle name="Currency 208" xfId="378" xr:uid="{00000000-0005-0000-0000-000079010000}"/>
    <cellStyle name="Currency 208 2" xfId="810" xr:uid="{00000000-0005-0000-0000-000079010000}"/>
    <cellStyle name="Currency 209" xfId="379" xr:uid="{00000000-0005-0000-0000-00007A010000}"/>
    <cellStyle name="Currency 209 2" xfId="811" xr:uid="{00000000-0005-0000-0000-00007A010000}"/>
    <cellStyle name="Currency 21" xfId="380" xr:uid="{00000000-0005-0000-0000-00007B010000}"/>
    <cellStyle name="Currency 210" xfId="381" xr:uid="{00000000-0005-0000-0000-00007C010000}"/>
    <cellStyle name="Currency 210 2" xfId="812" xr:uid="{00000000-0005-0000-0000-00007C010000}"/>
    <cellStyle name="Currency 211" xfId="382" xr:uid="{00000000-0005-0000-0000-00007D010000}"/>
    <cellStyle name="Currency 211 2" xfId="813" xr:uid="{00000000-0005-0000-0000-00007D010000}"/>
    <cellStyle name="Currency 212" xfId="383" xr:uid="{00000000-0005-0000-0000-00007E010000}"/>
    <cellStyle name="Currency 212 2" xfId="814" xr:uid="{00000000-0005-0000-0000-00007E010000}"/>
    <cellStyle name="Currency 213" xfId="384" xr:uid="{00000000-0005-0000-0000-00007F010000}"/>
    <cellStyle name="Currency 213 2" xfId="815" xr:uid="{00000000-0005-0000-0000-00007F010000}"/>
    <cellStyle name="Currency 214" xfId="385" xr:uid="{00000000-0005-0000-0000-000080010000}"/>
    <cellStyle name="Currency 214 2" xfId="816" xr:uid="{00000000-0005-0000-0000-000080010000}"/>
    <cellStyle name="Currency 215" xfId="386" xr:uid="{00000000-0005-0000-0000-000081010000}"/>
    <cellStyle name="Currency 215 2" xfId="817" xr:uid="{00000000-0005-0000-0000-000081010000}"/>
    <cellStyle name="Currency 216" xfId="387" xr:uid="{00000000-0005-0000-0000-000082010000}"/>
    <cellStyle name="Currency 216 2" xfId="818" xr:uid="{00000000-0005-0000-0000-000082010000}"/>
    <cellStyle name="Currency 217" xfId="388" xr:uid="{00000000-0005-0000-0000-000083010000}"/>
    <cellStyle name="Currency 217 2" xfId="819" xr:uid="{00000000-0005-0000-0000-000083010000}"/>
    <cellStyle name="Currency 218" xfId="389" xr:uid="{00000000-0005-0000-0000-000084010000}"/>
    <cellStyle name="Currency 218 2" xfId="820" xr:uid="{00000000-0005-0000-0000-000084010000}"/>
    <cellStyle name="Currency 219" xfId="390" xr:uid="{00000000-0005-0000-0000-000085010000}"/>
    <cellStyle name="Currency 219 2" xfId="821" xr:uid="{00000000-0005-0000-0000-000085010000}"/>
    <cellStyle name="Currency 22" xfId="391" xr:uid="{00000000-0005-0000-0000-000086010000}"/>
    <cellStyle name="Currency 220" xfId="392" xr:uid="{00000000-0005-0000-0000-000087010000}"/>
    <cellStyle name="Currency 220 2" xfId="822" xr:uid="{00000000-0005-0000-0000-000087010000}"/>
    <cellStyle name="Currency 221" xfId="393" xr:uid="{00000000-0005-0000-0000-000088010000}"/>
    <cellStyle name="Currency 221 2" xfId="823" xr:uid="{00000000-0005-0000-0000-000088010000}"/>
    <cellStyle name="Currency 222" xfId="394" xr:uid="{00000000-0005-0000-0000-000089010000}"/>
    <cellStyle name="Currency 222 2" xfId="824" xr:uid="{00000000-0005-0000-0000-000089010000}"/>
    <cellStyle name="Currency 223" xfId="395" xr:uid="{00000000-0005-0000-0000-00008A010000}"/>
    <cellStyle name="Currency 223 2" xfId="82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26" xr:uid="{00000000-0005-0000-0000-0000D8010000}"/>
    <cellStyle name="Currency 94" xfId="474" xr:uid="{00000000-0005-0000-0000-0000D9010000}"/>
    <cellStyle name="Currency 94 2" xfId="827" xr:uid="{00000000-0005-0000-0000-0000D9010000}"/>
    <cellStyle name="Currency 95" xfId="475" xr:uid="{00000000-0005-0000-0000-0000DA010000}"/>
    <cellStyle name="Currency 95 2" xfId="828" xr:uid="{00000000-0005-0000-0000-0000DA010000}"/>
    <cellStyle name="Currency 96" xfId="476" xr:uid="{00000000-0005-0000-0000-0000DB010000}"/>
    <cellStyle name="Currency 96 2" xfId="829" xr:uid="{00000000-0005-0000-0000-0000DB010000}"/>
    <cellStyle name="Currency 97" xfId="477" xr:uid="{00000000-0005-0000-0000-0000DC010000}"/>
    <cellStyle name="Currency 97 2" xfId="830" xr:uid="{00000000-0005-0000-0000-0000DC010000}"/>
    <cellStyle name="Currency 98" xfId="478" xr:uid="{00000000-0005-0000-0000-0000DD010000}"/>
    <cellStyle name="Currency 98 2" xfId="831" xr:uid="{00000000-0005-0000-0000-0000DD010000}"/>
    <cellStyle name="Currency 99" xfId="479" xr:uid="{00000000-0005-0000-0000-0000DE010000}"/>
    <cellStyle name="Currency 99 2" xfId="832"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33"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5" xfId="593" xr:uid="{0F524755-34CB-4FD8-A5AC-0A7D9250FAF9}"/>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go-muell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go-mueller.de/downloads/zertifikate-qualitaet-recht/" TargetMode="External"/><Relationship Id="rId4" Type="http://schemas.openxmlformats.org/officeDocument/2006/relationships/hyperlink" Target="mailto:info@hugo-muell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7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33.75">
      <c r="A13" s="304"/>
      <c r="B13" s="2">
        <v>1</v>
      </c>
      <c r="C13" s="27" t="s">
        <v>1057</v>
      </c>
      <c r="D13" s="28" t="s">
        <v>847</v>
      </c>
      <c r="E13" s="163" t="s">
        <v>824</v>
      </c>
      <c r="F13" s="163"/>
      <c r="G13" s="25"/>
    </row>
    <row r="14" spans="1:7" ht="33.75">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319">
        <v>2.0299999999999998</v>
      </c>
      <c r="C22" s="319" t="s">
        <v>794</v>
      </c>
      <c r="D22" s="322" t="s">
        <v>2200</v>
      </c>
      <c r="E22" s="301" t="s">
        <v>424</v>
      </c>
      <c r="F22" s="164" t="s">
        <v>447</v>
      </c>
      <c r="G22" s="25"/>
    </row>
    <row r="23" spans="1:7" ht="109.5" customHeight="1">
      <c r="A23" s="304"/>
      <c r="B23" s="320"/>
      <c r="C23" s="320"/>
      <c r="D23" s="323"/>
      <c r="E23" s="302"/>
      <c r="F23" s="165" t="s">
        <v>795</v>
      </c>
      <c r="G23" s="25"/>
    </row>
    <row r="24" spans="1:7" ht="74.25" customHeight="1">
      <c r="A24" s="304"/>
      <c r="B24" s="321"/>
      <c r="C24" s="321"/>
      <c r="D24" s="324"/>
      <c r="E24" s="303"/>
      <c r="F24" s="27" t="s">
        <v>423</v>
      </c>
      <c r="G24" s="25"/>
    </row>
    <row r="25" spans="1:7" ht="72" customHeight="1">
      <c r="A25" s="304"/>
      <c r="B25" s="2" t="s">
        <v>445</v>
      </c>
      <c r="C25" s="27" t="s">
        <v>446</v>
      </c>
      <c r="D25" s="28" t="s">
        <v>2201</v>
      </c>
      <c r="E25" s="27" t="s">
        <v>2196</v>
      </c>
      <c r="F25" s="27" t="s">
        <v>448</v>
      </c>
      <c r="G25" s="25"/>
    </row>
    <row r="26" spans="1:7" ht="98.1" customHeight="1">
      <c r="A26" s="304"/>
      <c r="B26" s="316">
        <v>3</v>
      </c>
      <c r="C26" s="310" t="s">
        <v>66</v>
      </c>
      <c r="D26" s="313" t="s">
        <v>2202</v>
      </c>
      <c r="E26" s="301" t="s">
        <v>0</v>
      </c>
      <c r="F26" s="164" t="s">
        <v>60</v>
      </c>
      <c r="G26" s="25"/>
    </row>
    <row r="27" spans="1:7" ht="90" customHeight="1">
      <c r="A27" s="304"/>
      <c r="B27" s="317"/>
      <c r="C27" s="311"/>
      <c r="D27" s="314"/>
      <c r="E27" s="302"/>
      <c r="F27" s="165" t="s">
        <v>55</v>
      </c>
      <c r="G27" s="25"/>
    </row>
    <row r="28" spans="1:7" ht="19.350000000000001" customHeight="1">
      <c r="A28" s="304"/>
      <c r="B28" s="317"/>
      <c r="C28" s="311"/>
      <c r="D28" s="314"/>
      <c r="E28" s="302"/>
      <c r="F28" s="165" t="s">
        <v>56</v>
      </c>
      <c r="G28" s="25"/>
    </row>
    <row r="29" spans="1:7" ht="74.45" customHeight="1">
      <c r="A29" s="304"/>
      <c r="B29" s="317"/>
      <c r="C29" s="311"/>
      <c r="D29" s="314"/>
      <c r="E29" s="302"/>
      <c r="F29" s="165" t="s">
        <v>57</v>
      </c>
      <c r="G29" s="25"/>
    </row>
    <row r="30" spans="1:7" ht="62.45" customHeight="1">
      <c r="A30" s="304"/>
      <c r="B30" s="317"/>
      <c r="C30" s="311"/>
      <c r="D30" s="314"/>
      <c r="E30" s="302"/>
      <c r="F30" s="165" t="s">
        <v>58</v>
      </c>
      <c r="G30" s="25"/>
    </row>
    <row r="31" spans="1:7" ht="81" customHeight="1">
      <c r="A31" s="304"/>
      <c r="B31" s="317"/>
      <c r="C31" s="311"/>
      <c r="D31" s="314"/>
      <c r="E31" s="302"/>
      <c r="F31" s="165" t="s">
        <v>59</v>
      </c>
      <c r="G31" s="25"/>
    </row>
    <row r="32" spans="1:7" ht="48.75" customHeight="1">
      <c r="A32" s="304"/>
      <c r="B32" s="317"/>
      <c r="C32" s="311"/>
      <c r="D32" s="314"/>
      <c r="E32" s="302"/>
      <c r="F32" s="165" t="s">
        <v>62</v>
      </c>
      <c r="G32" s="25"/>
    </row>
    <row r="33" spans="1:7" ht="98.45" customHeight="1">
      <c r="A33" s="304"/>
      <c r="B33" s="317"/>
      <c r="C33" s="311"/>
      <c r="D33" s="314"/>
      <c r="E33" s="302"/>
      <c r="F33" s="165" t="s">
        <v>61</v>
      </c>
      <c r="G33" s="25"/>
    </row>
    <row r="34" spans="1:7" ht="89.1" customHeight="1">
      <c r="A34" s="304"/>
      <c r="B34" s="317"/>
      <c r="C34" s="311"/>
      <c r="D34" s="314"/>
      <c r="E34" s="302"/>
      <c r="F34" s="165" t="s">
        <v>63</v>
      </c>
      <c r="G34" s="25"/>
    </row>
    <row r="35" spans="1:7" ht="29.1" customHeight="1">
      <c r="A35" s="304"/>
      <c r="B35" s="317"/>
      <c r="C35" s="311"/>
      <c r="D35" s="314"/>
      <c r="E35" s="302"/>
      <c r="F35" s="165" t="s">
        <v>64</v>
      </c>
      <c r="G35" s="25"/>
    </row>
    <row r="36" spans="1:7" ht="126.75">
      <c r="A36" s="304"/>
      <c r="B36" s="318"/>
      <c r="C36" s="312"/>
      <c r="D36" s="315"/>
      <c r="E36" s="303"/>
      <c r="F36" s="166" t="s">
        <v>65</v>
      </c>
      <c r="G36" s="25"/>
    </row>
    <row r="37" spans="1:7" ht="112.5">
      <c r="A37" s="304"/>
      <c r="B37" s="141">
        <v>3.01</v>
      </c>
      <c r="C37" s="142" t="s">
        <v>66</v>
      </c>
      <c r="D37" s="28" t="s">
        <v>2203</v>
      </c>
      <c r="E37" s="167" t="s">
        <v>1294</v>
      </c>
      <c r="F37" s="168" t="s">
        <v>1396</v>
      </c>
      <c r="G37" s="25"/>
    </row>
    <row r="38" spans="1:7" ht="101.25">
      <c r="A38" s="304"/>
      <c r="B38" s="141">
        <v>3.02</v>
      </c>
      <c r="C38" s="142" t="s">
        <v>1326</v>
      </c>
      <c r="D38" s="28" t="s">
        <v>2204</v>
      </c>
      <c r="E38" s="167" t="s">
        <v>1341</v>
      </c>
      <c r="F38" s="168" t="s">
        <v>1397</v>
      </c>
      <c r="G38" s="25"/>
    </row>
    <row r="39" spans="1:7" ht="101.25">
      <c r="A39" s="304"/>
      <c r="B39" s="150">
        <v>4</v>
      </c>
      <c r="C39" s="149" t="s">
        <v>1492</v>
      </c>
      <c r="D39" s="28" t="s">
        <v>2205</v>
      </c>
      <c r="E39" s="27" t="s">
        <v>2151</v>
      </c>
      <c r="F39" s="27" t="s">
        <v>1493</v>
      </c>
      <c r="G39" s="25"/>
    </row>
    <row r="40" spans="1:7" ht="56.25">
      <c r="A40" s="304"/>
      <c r="B40" s="141">
        <v>4.01</v>
      </c>
      <c r="C40" s="149" t="s">
        <v>1492</v>
      </c>
      <c r="D40" s="28" t="s">
        <v>2207</v>
      </c>
      <c r="E40" s="27" t="s">
        <v>2163</v>
      </c>
      <c r="F40" s="27" t="s">
        <v>2167</v>
      </c>
      <c r="G40" s="25"/>
    </row>
    <row r="41" spans="1:7" ht="56.25">
      <c r="A41" s="304"/>
      <c r="B41" s="141" t="s">
        <v>2194</v>
      </c>
      <c r="C41" s="149" t="s">
        <v>1492</v>
      </c>
      <c r="D41" s="28" t="s">
        <v>2206</v>
      </c>
      <c r="E41" s="27" t="s">
        <v>2197</v>
      </c>
      <c r="F41" s="27" t="s">
        <v>2195</v>
      </c>
      <c r="G41" s="25"/>
    </row>
    <row r="42" spans="1:7" ht="56.25">
      <c r="A42" s="304"/>
      <c r="B42" s="141" t="s">
        <v>2228</v>
      </c>
      <c r="C42" s="149" t="s">
        <v>1492</v>
      </c>
      <c r="D42" s="28" t="s">
        <v>2233</v>
      </c>
      <c r="E42" s="27" t="s">
        <v>2196</v>
      </c>
      <c r="F42" s="27" t="s">
        <v>2229</v>
      </c>
      <c r="G42" s="25"/>
    </row>
    <row r="43" spans="1:7" ht="123.75">
      <c r="A43" s="304"/>
      <c r="B43" s="160">
        <v>4.0999999999999996</v>
      </c>
      <c r="C43" s="149" t="s">
        <v>2232</v>
      </c>
      <c r="D43" s="161">
        <v>42867</v>
      </c>
      <c r="E43" s="169" t="s">
        <v>2235</v>
      </c>
      <c r="F43" s="27" t="s">
        <v>2234</v>
      </c>
      <c r="G43" s="25"/>
    </row>
    <row r="44" spans="1:7" ht="78.75">
      <c r="A44" s="304"/>
      <c r="B44" s="160">
        <v>4.2</v>
      </c>
      <c r="C44" s="149" t="s">
        <v>2232</v>
      </c>
      <c r="D44" s="161">
        <v>42704</v>
      </c>
      <c r="E44" s="169" t="s">
        <v>2431</v>
      </c>
      <c r="F44" s="27" t="s">
        <v>2406</v>
      </c>
      <c r="G44" s="25"/>
    </row>
    <row r="45" spans="1:7" ht="157.5">
      <c r="A45" s="304"/>
      <c r="B45" s="202">
        <v>5</v>
      </c>
      <c r="C45" s="149" t="s">
        <v>2232</v>
      </c>
      <c r="D45" s="161">
        <v>42867</v>
      </c>
      <c r="E45" s="169" t="s">
        <v>12652</v>
      </c>
      <c r="F45" s="27" t="s">
        <v>12374</v>
      </c>
      <c r="G45" s="25"/>
    </row>
    <row r="46" spans="1:7" ht="45">
      <c r="A46" s="304"/>
      <c r="B46" s="160">
        <v>5.01</v>
      </c>
      <c r="C46" s="149" t="s">
        <v>2232</v>
      </c>
      <c r="D46" s="161">
        <v>42907</v>
      </c>
      <c r="E46" s="169" t="s">
        <v>15329</v>
      </c>
      <c r="F46" s="27" t="s">
        <v>12374</v>
      </c>
      <c r="G46" s="25"/>
    </row>
    <row r="47" spans="1:7" ht="67.5">
      <c r="A47" s="304"/>
      <c r="B47" s="160">
        <v>5.0999999999999996</v>
      </c>
      <c r="C47" s="149" t="s">
        <v>2232</v>
      </c>
      <c r="D47" s="161">
        <v>43070</v>
      </c>
      <c r="E47" s="169" t="s">
        <v>12862</v>
      </c>
      <c r="F47" s="27" t="s">
        <v>12863</v>
      </c>
      <c r="G47" s="25"/>
    </row>
    <row r="48" spans="1:7" ht="56.25">
      <c r="A48" s="304"/>
      <c r="B48" s="160">
        <v>5.1100000000000003</v>
      </c>
      <c r="C48" s="149" t="s">
        <v>13097</v>
      </c>
      <c r="D48" s="161">
        <v>43217</v>
      </c>
      <c r="E48" s="169" t="s">
        <v>13199</v>
      </c>
      <c r="F48" s="27" t="s">
        <v>13124</v>
      </c>
      <c r="G48" s="25"/>
    </row>
    <row r="49" spans="1:7" ht="56.25">
      <c r="A49" s="304"/>
      <c r="B49" s="160">
        <v>5.12</v>
      </c>
      <c r="C49" s="149" t="s">
        <v>13097</v>
      </c>
      <c r="D49" s="161">
        <v>43581</v>
      </c>
      <c r="E49" s="169" t="s">
        <v>13199</v>
      </c>
      <c r="F49" s="27" t="s">
        <v>13741</v>
      </c>
      <c r="G49" s="25"/>
    </row>
    <row r="50" spans="1:7" ht="78.75">
      <c r="A50" s="304"/>
      <c r="B50" s="202">
        <v>6</v>
      </c>
      <c r="C50" s="149" t="s">
        <v>13097</v>
      </c>
      <c r="D50" s="161">
        <v>43964</v>
      </c>
      <c r="E50" s="169" t="s">
        <v>13953</v>
      </c>
      <c r="F50" s="27" t="s">
        <v>13744</v>
      </c>
      <c r="G50" s="25"/>
    </row>
    <row r="51" spans="1:7" ht="45">
      <c r="A51" s="304"/>
      <c r="B51" s="160">
        <v>6.01</v>
      </c>
      <c r="C51" s="149" t="s">
        <v>13097</v>
      </c>
      <c r="D51" s="161">
        <v>43970</v>
      </c>
      <c r="E51" s="169" t="s">
        <v>15330</v>
      </c>
      <c r="F51" s="169" t="s">
        <v>13744</v>
      </c>
      <c r="G51" s="25"/>
    </row>
    <row r="52" spans="1:7" ht="45">
      <c r="A52" s="304"/>
      <c r="B52" s="160">
        <v>6.1</v>
      </c>
      <c r="C52" s="149" t="s">
        <v>13097</v>
      </c>
      <c r="D52" s="161">
        <v>44314</v>
      </c>
      <c r="E52" s="169" t="s">
        <v>15323</v>
      </c>
      <c r="F52" s="169" t="s">
        <v>14913</v>
      </c>
      <c r="G52" s="25"/>
    </row>
    <row r="53" spans="1:7" ht="45">
      <c r="A53" s="304"/>
      <c r="B53" s="160">
        <v>6.2</v>
      </c>
      <c r="C53" s="149" t="s">
        <v>13097</v>
      </c>
      <c r="D53" s="161">
        <v>44678</v>
      </c>
      <c r="E53" s="169" t="s">
        <v>15323</v>
      </c>
      <c r="F53" s="169" t="s">
        <v>15322</v>
      </c>
      <c r="G53" s="25"/>
    </row>
    <row r="54" spans="1:7" ht="45">
      <c r="A54" s="304"/>
      <c r="B54" s="160">
        <v>6.21</v>
      </c>
      <c r="C54" s="149" t="s">
        <v>13097</v>
      </c>
      <c r="D54" s="161">
        <v>44687</v>
      </c>
      <c r="E54" s="169" t="s">
        <v>15331</v>
      </c>
      <c r="F54" s="169" t="s">
        <v>15322</v>
      </c>
      <c r="G54" s="25"/>
    </row>
    <row r="55" spans="1:7" ht="45">
      <c r="A55" s="304"/>
      <c r="B55" s="160">
        <v>6.22</v>
      </c>
      <c r="C55" s="149" t="s">
        <v>13097</v>
      </c>
      <c r="D55" s="275">
        <v>44692</v>
      </c>
      <c r="E55" s="169" t="s">
        <v>15330</v>
      </c>
      <c r="F55" s="169" t="s">
        <v>15322</v>
      </c>
      <c r="G55" s="25"/>
    </row>
    <row r="56" spans="1:7" ht="56.25">
      <c r="A56" s="304"/>
      <c r="B56" s="202">
        <v>6.3</v>
      </c>
      <c r="C56" s="149" t="s">
        <v>13097</v>
      </c>
      <c r="D56" s="275">
        <v>45051</v>
      </c>
      <c r="E56" s="169" t="s">
        <v>15590</v>
      </c>
      <c r="F56" s="169" t="s">
        <v>15371</v>
      </c>
      <c r="G56" s="25"/>
    </row>
    <row r="57" spans="1:7" ht="45">
      <c r="A57" s="304"/>
      <c r="B57" s="160">
        <v>6.31</v>
      </c>
      <c r="C57" s="149" t="s">
        <v>13097</v>
      </c>
      <c r="D57" s="275">
        <v>45072</v>
      </c>
      <c r="E57" s="169" t="s">
        <v>15592</v>
      </c>
      <c r="F57" s="169" t="s">
        <v>15371</v>
      </c>
      <c r="G57" s="25"/>
    </row>
    <row r="58" spans="1:7" ht="40.5" customHeight="1">
      <c r="A58" s="304"/>
      <c r="B58" s="202">
        <v>6.4</v>
      </c>
      <c r="C58" s="149" t="s">
        <v>13097</v>
      </c>
      <c r="D58" s="275">
        <v>45408</v>
      </c>
      <c r="E58" s="169" t="s">
        <v>15594</v>
      </c>
      <c r="F58" s="169" t="s">
        <v>15593</v>
      </c>
      <c r="G58" s="25"/>
    </row>
    <row r="59" spans="1:7" ht="32.450000000000003" customHeight="1">
      <c r="A59" s="304"/>
      <c r="B59" s="202">
        <v>6.5</v>
      </c>
      <c r="C59" s="149" t="s">
        <v>13097</v>
      </c>
      <c r="D59" s="275">
        <v>45772</v>
      </c>
      <c r="E59" s="169" t="s">
        <v>15669</v>
      </c>
      <c r="F59" s="169" t="s">
        <v>15720</v>
      </c>
      <c r="G59" s="25"/>
    </row>
    <row r="60" spans="1:7" ht="13.5" thickBot="1">
      <c r="A60" s="305"/>
      <c r="B60" s="306" t="str">
        <f ca="1">OFFSET(L!$C$1,MATCH("General"&amp;"Cpy",L!$A:$A,0)-1,SL,,)</f>
        <v>© 2025 Responsible Minerals Initiative. All rights reserved.</v>
      </c>
      <c r="C60" s="306"/>
      <c r="D60" s="306"/>
      <c r="E60" s="306"/>
      <c r="F60" s="30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A8A163F-6F27-4B70-BBDE-E12ACCEB4C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C39656-3990-4DB0-9D6D-F6D027B84B9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5"/>
      <c r="B1" s="326"/>
      <c r="C1" s="326"/>
      <c r="D1" s="327"/>
    </row>
    <row r="2" spans="1:5" ht="71.25" customHeight="1">
      <c r="A2" s="74"/>
      <c r="B2" s="137" t="str">
        <f ca="1">OFFSET(L!$C$1,MATCH("Definitions"&amp;ADDRESS(ROW(),COLUMN(),4),L!$A:$A,0)-1,SL,,)</f>
        <v>Posten</v>
      </c>
      <c r="C2" s="137" t="str">
        <f ca="1">OFFSET(L!$C$1,MATCH("Definitions"&amp;ADDRESS(ROW(),COLUMN(),4),L!$A:$A,0)-1,SL,,)</f>
        <v>Definition</v>
      </c>
      <c r="D2" s="329"/>
      <c r="E2" s="101"/>
    </row>
    <row r="3" spans="1:5" ht="63.95" customHeight="1">
      <c r="A3" s="74"/>
      <c r="B3" s="63" t="str">
        <f ca="1">OFFSET(L!$C$1,MATCH("Definitions"&amp;ADDRESS(ROW(),COLUMN(),4),L!$A:$A,0)-1,SL,,)</f>
        <v>3TG</v>
      </c>
      <c r="C3" s="63" t="str">
        <f ca="1">OFFSET(L!$C$1,MATCH("Definitions"&amp;ADDRESS(ROW(),COLUMN(),4),L!$A:$A,0)-1,SL,,)</f>
        <v>Zinn, Tantal, Wolfram, Gold</v>
      </c>
      <c r="D3" s="329"/>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9"/>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9"/>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9"/>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9"/>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9"/>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9"/>
      <c r="E9" s="100" t="s">
        <v>1279</v>
      </c>
    </row>
    <row r="10" spans="1:5" ht="45">
      <c r="A10" s="74"/>
      <c r="B10" s="63" t="str">
        <f ca="1">OFFSET(L!$C$1,MATCH("Definitions"&amp;ADDRESS(ROW(),COLUMN(),4),L!$A:$A,0)-1,SL,,)</f>
        <v>DRK</v>
      </c>
      <c r="C10" s="63" t="str">
        <f ca="1">OFFSET(L!$C$1,MATCH("Definitions"&amp;ADDRESS(ROW(),COLUMN(),4),L!$A:$A,0)-1,SL,,)</f>
        <v>Demokratische Republik Kongo</v>
      </c>
      <c r="D10" s="329"/>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9"/>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9"/>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9"/>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9"/>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9"/>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9"/>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9"/>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9"/>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9"/>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9"/>
      <c r="E20" s="100"/>
    </row>
    <row r="21" spans="1:5" ht="15">
      <c r="A21" s="74"/>
      <c r="B21" s="63" t="str">
        <f ca="1">OFFSET(L!$C$1,MATCH("Definitions"&amp;ADDRESS(ROW(),COLUMN(),4),L!$A:$A,0)-1,SL,,)</f>
        <v>RBA</v>
      </c>
      <c r="C21" s="63" t="str">
        <f ca="1">OFFSET(L!$C$1,MATCH("Definitions"&amp;ADDRESS(ROW(),COLUMN(),4),L!$A:$A,0)-1,SL,,)</f>
        <v>Responsible Business Alliance (www.responsiblebusiness.org)</v>
      </c>
      <c r="D21" s="329"/>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9"/>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9"/>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9"/>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9"/>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9"/>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9"/>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9"/>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9"/>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9"/>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9"/>
      <c r="E31" s="100"/>
    </row>
    <row r="32" spans="1:5" ht="15">
      <c r="A32" s="74"/>
      <c r="B32" s="328" t="str">
        <f ca="1">OFFSET(L!$C$1,MATCH("General"&amp;"Cpy",L!$A:$A,0)-1,SL,,)</f>
        <v>© 2025 Responsible Minerals Initiative. All rights reserved.</v>
      </c>
      <c r="C32" s="328"/>
      <c r="D32" s="329"/>
      <c r="E32" s="100"/>
    </row>
    <row r="33" spans="1:4" ht="13.5" thickBot="1">
      <c r="A33" s="75"/>
      <c r="B33" s="153"/>
      <c r="C33" s="153"/>
      <c r="D33" s="330"/>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8" zoomScalePageLayoutView="70" workbookViewId="0">
      <selection activeCell="G77" sqref="G77:J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5"/>
      <c r="B1" s="366"/>
      <c r="C1" s="366"/>
      <c r="D1" s="366"/>
      <c r="E1" s="366"/>
      <c r="F1" s="366"/>
      <c r="G1" s="366"/>
      <c r="H1" s="366"/>
      <c r="I1" s="366"/>
      <c r="J1" s="366"/>
      <c r="K1" s="367"/>
      <c r="L1" s="100"/>
      <c r="P1" s="3"/>
      <c r="Q1" s="3"/>
      <c r="R1" s="3"/>
      <c r="S1" s="3"/>
      <c r="T1" s="3"/>
      <c r="U1" s="3"/>
      <c r="V1" s="3"/>
      <c r="W1" s="3"/>
      <c r="X1" s="3"/>
      <c r="Y1" s="3"/>
      <c r="Z1" s="3"/>
      <c r="AA1" s="3"/>
      <c r="AB1" s="3"/>
      <c r="AC1" s="3"/>
      <c r="AD1" s="3"/>
      <c r="AE1" s="3"/>
      <c r="AF1" s="3"/>
      <c r="AG1" s="3"/>
      <c r="AH1" s="3"/>
    </row>
    <row r="2" spans="1:34" ht="82.35" customHeight="1">
      <c r="A2" s="34"/>
      <c r="B2" s="136"/>
      <c r="C2" s="35"/>
      <c r="D2" s="368" t="str">
        <f ca="1">OFFSET(L!$C$1,MATCH("Declaration"&amp;ADDRESS(ROW(),COLUMN(),4),L!$A:$A,0)-1,SL,,)</f>
        <v>Conflict Minerals Reporting Template (CMRT)</v>
      </c>
      <c r="E2" s="369"/>
      <c r="F2" s="369"/>
      <c r="G2" s="369"/>
      <c r="H2" s="369"/>
      <c r="I2" s="369"/>
      <c r="J2" s="37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8"/>
      <c r="G3" s="378"/>
      <c r="H3" s="378"/>
      <c r="I3" s="152"/>
      <c r="J3" s="138" t="s">
        <v>15733</v>
      </c>
      <c r="K3" s="36"/>
      <c r="L3" s="100"/>
      <c r="P3" s="45">
        <f>MATCH($D$3,LN,0)</f>
        <v>7</v>
      </c>
    </row>
    <row r="4" spans="1:34" ht="15.75">
      <c r="A4" s="34"/>
      <c r="B4" s="374" t="str">
        <f ca="1">OFFSET(L!$C$1,MATCH("Declaration"&amp;ADDRESS(ROW(),COLUMN(),4),L!$A:$A,0)-1,SL,,)</f>
        <v>Der Zweck dieses Dokuments ist die Erfassung von Beschaffungsinformationen für Zinn, Tantal, Wolfram und Gold, welche in Produkten genutzt werden.</v>
      </c>
      <c r="C4" s="374"/>
      <c r="D4" s="374"/>
      <c r="E4" s="374"/>
      <c r="F4" s="374"/>
      <c r="G4" s="374"/>
      <c r="H4" s="374"/>
      <c r="I4" s="379" t="str">
        <f ca="1">OFFSET(L!$C$1,MATCH("Declaration"&amp;ADDRESS(ROW(),COLUMN(),4),L!$A:$A,0)-1,SL,,)</f>
        <v>Link zu den Bedingungen</v>
      </c>
      <c r="J4" s="37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4" t="str">
        <f ca="1">OFFSET(L!$C$1,MATCH("Declaration"&amp;ADDRESS(ROW(),COLUMN(),4),L!$A:$A,0)-1,SL,,)</f>
        <v>Pflichtfelder sind mit einem Sternchen (*) gekennzeichnet.  Im Tab „Instruktionen“ finden Sie eine Anleitung zur Beantwortung aller Fragen.</v>
      </c>
      <c r="C6" s="374"/>
      <c r="D6" s="374"/>
      <c r="E6" s="374"/>
      <c r="F6" s="374"/>
      <c r="G6" s="374"/>
      <c r="H6" s="374"/>
      <c r="I6" s="374"/>
      <c r="J6" s="37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3" t="str">
        <f ca="1">OFFSET(L!$C$1,MATCH("Declaration"&amp;ADDRESS(ROW(),COLUMN(),4),L!$A:$A,0)-1,SL,,)</f>
        <v>Firmenangaben</v>
      </c>
      <c r="C7" s="383"/>
      <c r="D7" s="383"/>
      <c r="E7" s="383"/>
      <c r="F7" s="383"/>
      <c r="G7" s="383"/>
      <c r="H7" s="383"/>
      <c r="I7" s="383"/>
      <c r="J7" s="38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71" t="s">
        <v>15817</v>
      </c>
      <c r="E8" s="372"/>
      <c r="F8" s="372"/>
      <c r="G8" s="372"/>
      <c r="H8" s="372"/>
      <c r="I8" s="372"/>
      <c r="J8" s="37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80" t="s">
        <v>481</v>
      </c>
      <c r="E9" s="381"/>
      <c r="F9" s="381"/>
      <c r="G9" s="38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4" t="str">
        <f ca="1">OFFSET(L!$C$1,MATCH("Declaration"&amp;ADDRESS(ROW(),COLUMN(),4)&amp;LEFT($D$9,1),L!$A:$A,0)-1,SL,,)</f>
        <v>Beschreibung des Geltungsbereichs</v>
      </c>
      <c r="C10" s="122"/>
      <c r="D10" s="375"/>
      <c r="E10" s="376"/>
      <c r="F10" s="376"/>
      <c r="G10" s="376"/>
      <c r="H10" s="376"/>
      <c r="I10" s="376"/>
      <c r="J10" s="377"/>
      <c r="K10" s="36"/>
      <c r="L10" s="115"/>
      <c r="Q10" s="3"/>
      <c r="R10" s="3"/>
      <c r="S10" s="3"/>
      <c r="T10" s="3"/>
      <c r="U10" s="3"/>
      <c r="V10" s="3"/>
      <c r="W10" s="3"/>
      <c r="X10" s="3"/>
      <c r="Y10" s="3"/>
      <c r="Z10" s="3"/>
      <c r="AA10" s="3"/>
      <c r="AB10" s="3"/>
      <c r="AC10" s="3"/>
      <c r="AD10" s="3"/>
      <c r="AE10" s="3"/>
      <c r="AF10" s="3"/>
      <c r="AG10" s="3"/>
      <c r="AH10" s="3"/>
    </row>
    <row r="11" spans="1:34" ht="15.75">
      <c r="A11" s="38"/>
      <c r="B11" s="385"/>
      <c r="C11" s="122"/>
      <c r="D11" s="350" t="str">
        <f ca="1">IF(D9=Q9,OFFSET(L!$C$1,MATCH("Declaration"&amp;ADDRESS(ROW(),COLUMN(),4),L!$A:$A,0)-1,SL,,),"")</f>
        <v/>
      </c>
      <c r="E11" s="351"/>
      <c r="F11" s="351"/>
      <c r="G11" s="351"/>
      <c r="H11" s="351"/>
      <c r="I11" s="351"/>
      <c r="J11" s="35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8" t="s">
        <v>15818</v>
      </c>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8" t="s">
        <v>15819</v>
      </c>
      <c r="E14" s="359"/>
      <c r="F14" s="359"/>
      <c r="G14" s="359"/>
      <c r="H14" s="359"/>
      <c r="I14" s="359"/>
      <c r="J14" s="36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8" t="s">
        <v>15820</v>
      </c>
      <c r="E15" s="359"/>
      <c r="F15" s="359"/>
      <c r="G15" s="359"/>
      <c r="H15" s="359"/>
      <c r="I15" s="359"/>
      <c r="J15" s="36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86" t="s">
        <v>15821</v>
      </c>
      <c r="E16" s="387"/>
      <c r="F16" s="387"/>
      <c r="G16" s="387"/>
      <c r="H16" s="387"/>
      <c r="I16" s="387"/>
      <c r="J16" s="38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8" t="s">
        <v>15822</v>
      </c>
      <c r="E17" s="359"/>
      <c r="F17" s="359"/>
      <c r="G17" s="359"/>
      <c r="H17" s="359"/>
      <c r="I17" s="359"/>
      <c r="J17" s="36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31" t="s">
        <v>15820</v>
      </c>
      <c r="E18" s="332"/>
      <c r="F18" s="332"/>
      <c r="G18" s="332"/>
      <c r="H18" s="332"/>
      <c r="I18" s="332"/>
      <c r="J18" s="33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8"/>
      <c r="E19" s="359"/>
      <c r="F19" s="359"/>
      <c r="G19" s="359"/>
      <c r="H19" s="359"/>
      <c r="I19" s="359"/>
      <c r="J19" s="36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86" t="s">
        <v>15821</v>
      </c>
      <c r="E20" s="387"/>
      <c r="F20" s="387"/>
      <c r="G20" s="387"/>
      <c r="H20" s="387"/>
      <c r="I20" s="387"/>
      <c r="J20" s="38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9"/>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92">
        <v>45784</v>
      </c>
      <c r="E22" s="393"/>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1"/>
      <c r="E23" s="36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4" t="str">
        <f ca="1">OFFSET(L!$C$1,MATCH("Declaration"&amp;ADDRESS(ROW(),COLUMN(),4),L!$A:$A,0)-1,SL,,)</f>
        <v>Beantworten Sie die Fragen 1 - 8 entsprechend dem oben angegebenen Geltungsbereich</v>
      </c>
      <c r="C24" s="394"/>
      <c r="D24" s="394"/>
      <c r="E24" s="394"/>
      <c r="F24" s="394"/>
      <c r="G24" s="394"/>
      <c r="H24" s="394"/>
      <c r="I24" s="394"/>
      <c r="J24" s="39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41" t="str">
        <f ca="1">OFFSET(L!$C$1,MATCH("Declaration"&amp;ADDRESS(ROW(),COLUMN(),4),L!$A:$A,0)-1,SL,,)</f>
        <v>Antwort</v>
      </c>
      <c r="E25" s="341"/>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34" t="s">
        <v>475</v>
      </c>
      <c r="E26" s="335"/>
      <c r="F26" s="12"/>
      <c r="G26" s="336"/>
      <c r="H26" s="337"/>
      <c r="I26" s="337"/>
      <c r="J26" s="338"/>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34" t="s">
        <v>475</v>
      </c>
      <c r="E27" s="335"/>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4" t="s">
        <v>475</v>
      </c>
      <c r="E28" s="335"/>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34" t="s">
        <v>476</v>
      </c>
      <c r="E29" s="335"/>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43" t="str">
        <f ca="1">D25</f>
        <v>Antwort</v>
      </c>
      <c r="E31" s="343"/>
      <c r="F31" s="18"/>
      <c r="G31" s="44" t="str">
        <f ca="1">G25</f>
        <v>Kommentare</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53" t="s">
        <v>475</v>
      </c>
      <c r="E32" s="354"/>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34" t="s">
        <v>475</v>
      </c>
      <c r="E33" s="335"/>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4" t="s">
        <v>475</v>
      </c>
      <c r="E34" s="335"/>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34"/>
      <c r="E35" s="335"/>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43" t="str">
        <f ca="1">D25</f>
        <v>Antwort</v>
      </c>
      <c r="E37" s="343"/>
      <c r="F37" s="18"/>
      <c r="G37" s="44" t="str">
        <f ca="1">G25</f>
        <v>Kommentare</v>
      </c>
      <c r="H37" s="357"/>
      <c r="I37" s="357"/>
      <c r="J37" s="357"/>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34" t="s">
        <v>475</v>
      </c>
      <c r="E38" s="335"/>
      <c r="F38" s="47"/>
      <c r="G38" s="336"/>
      <c r="H38" s="337"/>
      <c r="I38" s="337"/>
      <c r="J38" s="338"/>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34" t="s">
        <v>475</v>
      </c>
      <c r="E39" s="335"/>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4" t="s">
        <v>475</v>
      </c>
      <c r="E40" s="335"/>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34"/>
      <c r="E41" s="335"/>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43" t="str">
        <f ca="1">D25</f>
        <v>Antwort</v>
      </c>
      <c r="E43" s="343"/>
      <c r="F43" s="18"/>
      <c r="G43" s="44" t="str">
        <f ca="1">G25</f>
        <v>Kommentare</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34" t="s">
        <v>475</v>
      </c>
      <c r="E44" s="335"/>
      <c r="F44" s="47"/>
      <c r="G44" s="336"/>
      <c r="H44" s="337"/>
      <c r="I44" s="337"/>
      <c r="J44" s="338"/>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34" t="s">
        <v>475</v>
      </c>
      <c r="E45" s="335"/>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4" t="s">
        <v>475</v>
      </c>
      <c r="E46" s="335"/>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34"/>
      <c r="E47" s="335"/>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43" t="str">
        <f ca="1">D25</f>
        <v>Antwort</v>
      </c>
      <c r="E49" s="343"/>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34" t="s">
        <v>476</v>
      </c>
      <c r="E50" s="335"/>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34" t="s">
        <v>476</v>
      </c>
      <c r="E51" s="335"/>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4" t="s">
        <v>476</v>
      </c>
      <c r="E52" s="335"/>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34"/>
      <c r="E53" s="335"/>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43" t="str">
        <f ca="1">D25</f>
        <v>Antwort</v>
      </c>
      <c r="E55" s="343"/>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55" t="s">
        <v>2432</v>
      </c>
      <c r="E56" s="356"/>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55" t="s">
        <v>2432</v>
      </c>
      <c r="E57" s="356"/>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5" t="s">
        <v>2432</v>
      </c>
      <c r="E58" s="356"/>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55"/>
      <c r="E59" s="356"/>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43" t="str">
        <f ca="1">D25</f>
        <v>Antwort</v>
      </c>
      <c r="E61" s="343"/>
      <c r="F61" s="18"/>
      <c r="G61" s="44" t="str">
        <f ca="1">G25</f>
        <v>Kommentare</v>
      </c>
      <c r="H61" s="340"/>
      <c r="I61" s="340"/>
      <c r="J61" s="340"/>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53" t="s">
        <v>476</v>
      </c>
      <c r="E62" s="354"/>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34" t="s">
        <v>476</v>
      </c>
      <c r="E63" s="335"/>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4" t="s">
        <v>476</v>
      </c>
      <c r="E64" s="335"/>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34"/>
      <c r="E65" s="335"/>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43" t="str">
        <f ca="1">D25</f>
        <v>Antwort</v>
      </c>
      <c r="E67" s="343"/>
      <c r="F67" s="18"/>
      <c r="G67" s="44" t="str">
        <f ca="1">G25</f>
        <v>Kommentare</v>
      </c>
      <c r="H67" s="340" t="str">
        <f>IF(Q75="(*)","Click here to enter smelter names","")</f>
        <v/>
      </c>
      <c r="I67" s="340"/>
      <c r="J67" s="340"/>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34" t="s">
        <v>475</v>
      </c>
      <c r="E68" s="335"/>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34" t="s">
        <v>475</v>
      </c>
      <c r="E69" s="335"/>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4" t="s">
        <v>475</v>
      </c>
      <c r="E70" s="335"/>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34"/>
      <c r="E71" s="335"/>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9" t="str">
        <f ca="1">OFFSET(L!$C$1,MATCH("Declaration"&amp;ADDRESS(ROW(),COLUMN(),4),L!$A:$A,0)-1,SL,,)</f>
        <v>Beantworten Sie folgende Fragen auf Firmenebene</v>
      </c>
      <c r="C73" s="339"/>
      <c r="D73" s="339"/>
      <c r="E73" s="339"/>
      <c r="F73" s="339"/>
      <c r="G73" s="339"/>
      <c r="H73" s="339"/>
      <c r="I73" s="339"/>
      <c r="J73" s="33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41" t="str">
        <f ca="1">D25</f>
        <v>Antwort</v>
      </c>
      <c r="E74" s="341"/>
      <c r="F74" s="53"/>
      <c r="G74" s="341" t="str">
        <f ca="1">G25</f>
        <v>Kommentare</v>
      </c>
      <c r="H74" s="341" t="e">
        <f>HLOOKUP(SL,LT,$O74,0)</f>
        <v>#NAME?</v>
      </c>
      <c r="I74" s="34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34" t="s">
        <v>475</v>
      </c>
      <c r="E75" s="335"/>
      <c r="F75" s="57"/>
      <c r="G75" s="336"/>
      <c r="H75" s="337"/>
      <c r="I75" s="337"/>
      <c r="J75" s="33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2"/>
      <c r="H76" s="342"/>
      <c r="I76" s="342"/>
      <c r="J76" s="34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34" t="s">
        <v>475</v>
      </c>
      <c r="E77" s="335"/>
      <c r="F77" s="57"/>
      <c r="G77" s="362" t="s">
        <v>15823</v>
      </c>
      <c r="H77" s="363"/>
      <c r="I77" s="363"/>
      <c r="J77" s="364"/>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34" t="s">
        <v>476</v>
      </c>
      <c r="E79" s="335"/>
      <c r="F79" s="57"/>
      <c r="G79" s="336"/>
      <c r="H79" s="337"/>
      <c r="I79" s="337"/>
      <c r="J79" s="33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34" t="s">
        <v>476</v>
      </c>
      <c r="E81" s="335"/>
      <c r="F81" s="57"/>
      <c r="G81" s="336"/>
      <c r="H81" s="337"/>
      <c r="I81" s="337"/>
      <c r="J81" s="33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34" t="s">
        <v>14853</v>
      </c>
      <c r="E83" s="335"/>
      <c r="F83" s="57"/>
      <c r="G83" s="336"/>
      <c r="H83" s="337"/>
      <c r="I83" s="337"/>
      <c r="J83" s="33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7" t="s">
        <v>475</v>
      </c>
      <c r="E85" s="348"/>
      <c r="F85" s="57"/>
      <c r="G85" s="336"/>
      <c r="H85" s="337"/>
      <c r="I85" s="337"/>
      <c r="J85" s="33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2"/>
      <c r="H86" s="342"/>
      <c r="I86" s="342"/>
      <c r="J86" s="34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34" t="s">
        <v>476</v>
      </c>
      <c r="E87" s="335"/>
      <c r="F87" s="57"/>
      <c r="G87" s="336"/>
      <c r="H87" s="337"/>
      <c r="I87" s="337"/>
      <c r="J87" s="33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9"/>
      <c r="H88" s="349"/>
      <c r="I88" s="349"/>
      <c r="J88" s="349"/>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34" t="s">
        <v>476</v>
      </c>
      <c r="E89" s="335"/>
      <c r="F89" s="57"/>
      <c r="G89" s="336"/>
      <c r="H89" s="337"/>
      <c r="I89" s="337"/>
      <c r="J89" s="33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6" t="str">
        <f>IF(OR($D$8="",$I$3=""),"","Click here to check required fields completion")</f>
        <v/>
      </c>
      <c r="C90" s="346"/>
      <c r="D90" s="346"/>
      <c r="E90" s="346"/>
      <c r="F90" s="346"/>
      <c r="G90" s="346"/>
      <c r="H90" s="346"/>
      <c r="I90" s="346"/>
      <c r="J90" s="346"/>
      <c r="K90" s="36"/>
      <c r="L90" s="100"/>
      <c r="P90" s="3"/>
      <c r="Q90" s="3"/>
      <c r="R90" s="3"/>
      <c r="S90" s="3"/>
      <c r="T90" s="3"/>
      <c r="U90" s="3"/>
      <c r="V90" s="3"/>
      <c r="W90" s="3"/>
      <c r="X90" s="3"/>
      <c r="Y90" s="3"/>
      <c r="Z90" s="3"/>
      <c r="AA90" s="3"/>
      <c r="AB90" s="3"/>
      <c r="AC90" s="3"/>
      <c r="AD90" s="3"/>
      <c r="AE90" s="3"/>
      <c r="AF90" s="3"/>
      <c r="AG90" s="3"/>
      <c r="AH90" s="3"/>
    </row>
    <row r="91" spans="1:34" ht="15.75" thickBot="1">
      <c r="A91" s="344" t="str">
        <f ca="1">OFFSET(L!$C$1,MATCH("General"&amp;"Cpy",L!$A:$A,0)-1,SL,,)</f>
        <v>© 2025 Responsible Minerals Initiative. All rights reserved.</v>
      </c>
      <c r="B91" s="345"/>
      <c r="C91" s="345"/>
      <c r="D91" s="345"/>
      <c r="E91" s="345"/>
      <c r="F91" s="345"/>
      <c r="G91" s="345"/>
      <c r="H91" s="345"/>
      <c r="I91" s="345"/>
      <c r="J91" s="34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5" priority="160" stopIfTrue="1">
      <formula>IF($D$22="",TRUE)</formula>
    </cfRule>
  </conditionalFormatting>
  <conditionalFormatting sqref="D26:E26">
    <cfRule type="expression" dxfId="74" priority="138" stopIfTrue="1">
      <formula>IF($D$26="",TRUE)</formula>
    </cfRule>
  </conditionalFormatting>
  <conditionalFormatting sqref="D27:E27">
    <cfRule type="expression" dxfId="73" priority="145" stopIfTrue="1">
      <formula>IF($D$27="",TRUE)</formula>
    </cfRule>
  </conditionalFormatting>
  <conditionalFormatting sqref="D28:E28">
    <cfRule type="expression" dxfId="72" priority="146" stopIfTrue="1">
      <formula>IF($D$28="",TRUE)</formula>
    </cfRule>
  </conditionalFormatting>
  <conditionalFormatting sqref="D29:E29">
    <cfRule type="expression" dxfId="71" priority="147" stopIfTrue="1">
      <formula>IF($D$29="",TRUE)</formula>
    </cfRule>
  </conditionalFormatting>
  <conditionalFormatting sqref="D32:E32">
    <cfRule type="expression" dxfId="70" priority="56" stopIfTrue="1">
      <formula>IF(AND(OR($D$26="Yes",$D$26=""),$D$32=""),1,0)</formula>
    </cfRule>
    <cfRule type="expression" dxfId="69" priority="143" stopIfTrue="1">
      <formula>$P$26=""</formula>
    </cfRule>
  </conditionalFormatting>
  <conditionalFormatting sqref="D33:E33">
    <cfRule type="expression" dxfId="68" priority="44" stopIfTrue="1">
      <formula>$P$27=""</formula>
    </cfRule>
    <cfRule type="expression" dxfId="67" priority="43" stopIfTrue="1">
      <formula>IF(AND(OR($D$27="Yes",$D$27=""),$D$33=""),1,0)</formula>
    </cfRule>
  </conditionalFormatting>
  <conditionalFormatting sqref="D34:E34">
    <cfRule type="expression" dxfId="66" priority="2" stopIfTrue="1">
      <formula>IF(AND(OR($D$28="Yes",$D$28=""),$D$34=""),1,0)</formula>
    </cfRule>
    <cfRule type="expression" dxfId="65" priority="3" stopIfTrue="1">
      <formula>$P$28=""</formula>
    </cfRule>
  </conditionalFormatting>
  <conditionalFormatting sqref="D35:E35">
    <cfRule type="expression" dxfId="64" priority="40" stopIfTrue="1">
      <formula>IF(AND(OR($D$29="Yes",$D$29=""),$D$35=""),1,0)</formula>
    </cfRule>
    <cfRule type="expression" dxfId="63" priority="164" stopIfTrue="1">
      <formula>$P$29=""</formula>
    </cfRule>
  </conditionalFormatting>
  <conditionalFormatting sqref="D38:E38 D44:E44 D50:E50 D56:E56 D62:E62 D68:E68">
    <cfRule type="expression" dxfId="62" priority="20" stopIfTrue="1">
      <formula>$P$32=""</formula>
    </cfRule>
    <cfRule type="expression" dxfId="61" priority="19" stopIfTrue="1">
      <formula>$P$26=""</formula>
    </cfRule>
  </conditionalFormatting>
  <conditionalFormatting sqref="D38:E38">
    <cfRule type="expression" dxfId="60" priority="55" stopIfTrue="1">
      <formula>IF(AND(OR($D$26="Yes",$D$26=""),OR($D$32="Yes",$D$32=""),D38=""),1,0)</formula>
    </cfRule>
  </conditionalFormatting>
  <conditionalFormatting sqref="D39:E39 D45:E45 D51:E51 D57:E57 D63:E63 D69:E69">
    <cfRule type="expression" dxfId="59" priority="13" stopIfTrue="1">
      <formula>$P$33=""</formula>
    </cfRule>
    <cfRule type="expression" dxfId="58" priority="14" stopIfTrue="1">
      <formula>$P$39=""</formula>
    </cfRule>
  </conditionalFormatting>
  <conditionalFormatting sqref="D39:E39">
    <cfRule type="expression" dxfId="57" priority="51" stopIfTrue="1">
      <formula>IF(AND(OR($D$27="Yes",$D$27=""),OR($D$33="Yes",$D$33=""),D39=""),1,0)</formula>
    </cfRule>
  </conditionalFormatting>
  <conditionalFormatting sqref="D40:E40 D46:E46 D52:E52 D58:E58 D64:E64 D70:E70">
    <cfRule type="expression" dxfId="56" priority="8" stopIfTrue="1">
      <formula>$P$28=""</formula>
    </cfRule>
    <cfRule type="expression" dxfId="55" priority="9" stopIfTrue="1">
      <formula>$P$34=""</formula>
    </cfRule>
  </conditionalFormatting>
  <conditionalFormatting sqref="D40:E40">
    <cfRule type="expression" dxfId="54" priority="50" stopIfTrue="1">
      <formula>IF(AND(OR($D$28="Yes",$D$28=""),OR($D$34="Yes",$D$34=""),D40=""),1,0)</formula>
    </cfRule>
  </conditionalFormatting>
  <conditionalFormatting sqref="D41:E41 D47:E47 D53:E53 D59:E59 D65:E65 D71:E71">
    <cfRule type="expression" dxfId="53" priority="5" stopIfTrue="1">
      <formula>$P$35=""</formula>
    </cfRule>
    <cfRule type="expression" dxfId="52" priority="4" stopIfTrue="1">
      <formula>$P$29=""</formula>
    </cfRule>
  </conditionalFormatting>
  <conditionalFormatting sqref="D41:E41">
    <cfRule type="expression" dxfId="51" priority="166" stopIfTrue="1">
      <formula>IF(AND(OR($D$29="Yes",$D$29=""),OR($D$35="Yes",$D$35=""),D41=""),1,0)</formula>
    </cfRule>
  </conditionalFormatting>
  <conditionalFormatting sqref="D44:E44">
    <cfRule type="expression" dxfId="50" priority="54" stopIfTrue="1">
      <formula>IF(AND(OR($D$26="Yes",$D$26=""),OR($D$32="Yes",$D$32=""),D44=""),1,0)</formula>
    </cfRule>
  </conditionalFormatting>
  <conditionalFormatting sqref="D45:E45">
    <cfRule type="expression" dxfId="49" priority="16" stopIfTrue="1">
      <formula>IF(AND(OR($D$27="Yes",$D$27=""),OR($D$33="Yes",$D$33=""),D45=""),1,0)</formula>
    </cfRule>
  </conditionalFormatting>
  <conditionalFormatting sqref="D46:E46">
    <cfRule type="expression" dxfId="48" priority="41" stopIfTrue="1">
      <formula>IF(AND(OR($D$28="Yes",$D$28=""),OR($D$34="Yes",$D$34=""),D46=""),1,0)</formula>
    </cfRule>
  </conditionalFormatting>
  <conditionalFormatting sqref="D47:E47">
    <cfRule type="expression" dxfId="47" priority="49" stopIfTrue="1">
      <formula>IF(AND(OR($D$29="Yes",$D$29=""),OR($D$35="Yes",$D$35=""),D47=""),1,0)</formula>
    </cfRule>
  </conditionalFormatting>
  <conditionalFormatting sqref="D50:E50">
    <cfRule type="expression" dxfId="46" priority="22" stopIfTrue="1">
      <formula>IF(AND(OR($D$26="Yes",$D$26=""),OR($D$32="Yes",$D$32=""),D50=""),1,0)</formula>
    </cfRule>
  </conditionalFormatting>
  <conditionalFormatting sqref="D51:E51">
    <cfRule type="expression" dxfId="45" priority="161" stopIfTrue="1">
      <formula>IF(AND(OR($D$27="Yes",$D$27=""),OR($D$33="Yes",$D$33=""),D51=""),1,0)</formula>
    </cfRule>
  </conditionalFormatting>
  <conditionalFormatting sqref="D52:E52">
    <cfRule type="expression" dxfId="44" priority="12" stopIfTrue="1">
      <formula>IF(AND(OR($D$28="Yes",$D$28=""),OR($D$34="Yes",$D$34=""),D52=""),1,0)</formula>
    </cfRule>
  </conditionalFormatting>
  <conditionalFormatting sqref="D53:E53">
    <cfRule type="expression" dxfId="43" priority="35" stopIfTrue="1">
      <formula>IF(AND(OR($D$29="Yes",$D$29=""),OR($D$35="Yes",$D$35=""),D53=""),1,0)</formula>
    </cfRule>
  </conditionalFormatting>
  <conditionalFormatting sqref="D56:E56">
    <cfRule type="expression" dxfId="42" priority="30" stopIfTrue="1">
      <formula>IF(AND(OR($D$26="Yes",$D$26=""),OR($D$32="Yes",$D$32=""),D56=""),1,0)</formula>
    </cfRule>
  </conditionalFormatting>
  <conditionalFormatting sqref="D57:E57">
    <cfRule type="expression" dxfId="41" priority="18" stopIfTrue="1">
      <formula>IF(AND(OR($D$27="Yes",$D$27=""),OR($D$33="Yes",$D$33=""),D57=""),1,0)</formula>
    </cfRule>
  </conditionalFormatting>
  <conditionalFormatting sqref="D58:E58">
    <cfRule type="expression" dxfId="40" priority="11" stopIfTrue="1">
      <formula>IF(AND(OR($D$28="Yes",$D$28=""),OR($D$34="Yes",$D$34=""),D58=""),1,0)</formula>
    </cfRule>
  </conditionalFormatting>
  <conditionalFormatting sqref="D59:E59">
    <cfRule type="expression" dxfId="39" priority="7" stopIfTrue="1">
      <formula>IF(AND(OR($D$29="Yes",$D$29=""),OR($D$35="Yes",$D$35=""),D59=""),1,0)</formula>
    </cfRule>
  </conditionalFormatting>
  <conditionalFormatting sqref="D62:E62">
    <cfRule type="expression" dxfId="38" priority="29" stopIfTrue="1">
      <formula>IF(AND(OR($D$26="Yes",$D$26=""),OR($D$32="Yes",$D$32=""),D62=""),1,0)</formula>
    </cfRule>
  </conditionalFormatting>
  <conditionalFormatting sqref="D63:E63">
    <cfRule type="expression" dxfId="37" priority="15" stopIfTrue="1">
      <formula>IF(AND(OR($D$27="Yes",$D$27=""),OR($D$33="Yes",$D$33=""),D63=""),1,0)</formula>
    </cfRule>
  </conditionalFormatting>
  <conditionalFormatting sqref="D64:E64">
    <cfRule type="expression" dxfId="36" priority="10" stopIfTrue="1">
      <formula>IF(AND(OR($D$28="Yes",$D$28=""),OR($D$34="Yes",$D$34=""),D64=""),1,0)</formula>
    </cfRule>
  </conditionalFormatting>
  <conditionalFormatting sqref="D65:E65">
    <cfRule type="expression" dxfId="35" priority="6" stopIfTrue="1">
      <formula>IF(AND(OR($D$29="Yes",$D$29=""),OR($D$35="Yes",$D$35=""),D65=""),1,0)</formula>
    </cfRule>
  </conditionalFormatting>
  <conditionalFormatting sqref="D68:E68">
    <cfRule type="expression" dxfId="34" priority="21" stopIfTrue="1">
      <formula>IF(AND(OR($D$26="Yes",$D$26=""),OR($D$32="Yes",$D$32=""),D68=""),1,0)</formula>
    </cfRule>
  </conditionalFormatting>
  <conditionalFormatting sqref="D69:E69">
    <cfRule type="expression" dxfId="33" priority="17" stopIfTrue="1">
      <formula>IF(AND(OR($D$27="Yes",$D$27=""),OR($D$33="Yes",$D$33=""),D69=""),1,0)</formula>
    </cfRule>
  </conditionalFormatting>
  <conditionalFormatting sqref="D70:E70">
    <cfRule type="expression" dxfId="32" priority="163" stopIfTrue="1">
      <formula>IF(AND(OR($D$28="Yes",$D$28=""),OR($D$34="Yes",$D$34=""),D70=""),1,0)</formula>
    </cfRule>
  </conditionalFormatting>
  <conditionalFormatting sqref="D71:E71">
    <cfRule type="expression" dxfId="31" priority="165" stopIfTrue="1">
      <formula>IF(AND(OR($D$29="Yes",$D$29=""),OR($D$35="Yes",$D$35=""),D71=""),1,0)</formula>
    </cfRule>
  </conditionalFormatting>
  <conditionalFormatting sqref="D75:E75 D77:E77 D79:E79 D81:E81 D83 D85:E85 D87:E87 D89:E89">
    <cfRule type="expression" dxfId="30" priority="86" stopIfTrue="1">
      <formula>AND(OR($D$26="No",AND($D$26="Yes",$D$32="No")),OR($D$27="No",AND($D$27="Yes",$D$33="No")),OR($D$28="No",AND($D$28="Yes",$D$34="No")),OR($D$29="No",AND($D$29="Yes",$D$35="No")))</formula>
    </cfRule>
    <cfRule type="expression" dxfId="29" priority="87" stopIfTrue="1">
      <formula>IF(D75="",TRUE)</formula>
    </cfRule>
  </conditionalFormatting>
  <conditionalFormatting sqref="D9:G9">
    <cfRule type="expression" dxfId="28" priority="153" stopIfTrue="1">
      <formula>IF($D$9="",TRUE)</formula>
    </cfRule>
  </conditionalFormatting>
  <conditionalFormatting sqref="D8:J8">
    <cfRule type="expression" dxfId="27" priority="152" stopIfTrue="1">
      <formula>IF($D$8="",TRUE)</formula>
    </cfRule>
  </conditionalFormatting>
  <conditionalFormatting sqref="D10:J10">
    <cfRule type="expression" dxfId="26" priority="167" stopIfTrue="1">
      <formula>IF(AND($D$10="",$D$9=$R$9),TRUE)</formula>
    </cfRule>
    <cfRule type="expression" dxfId="25" priority="57" stopIfTrue="1">
      <formula>IF($D$9=$Q$9,TRUE)</formula>
    </cfRule>
  </conditionalFormatting>
  <conditionalFormatting sqref="D15:J15">
    <cfRule type="expression" dxfId="24" priority="154" stopIfTrue="1">
      <formula>IF($D$15="",TRUE)</formula>
    </cfRule>
  </conditionalFormatting>
  <conditionalFormatting sqref="D16:J16">
    <cfRule type="expression" dxfId="23" priority="155" stopIfTrue="1">
      <formula>IF($D$16="",TRUE)</formula>
    </cfRule>
  </conditionalFormatting>
  <conditionalFormatting sqref="D17:J17">
    <cfRule type="expression" dxfId="22" priority="23" stopIfTrue="1">
      <formula>IF($D$17="",TRUE)</formula>
    </cfRule>
  </conditionalFormatting>
  <conditionalFormatting sqref="D18:J18">
    <cfRule type="expression" dxfId="21" priority="157" stopIfTrue="1">
      <formula>IF($D$18="",TRUE)</formula>
    </cfRule>
  </conditionalFormatting>
  <conditionalFormatting sqref="D20:J20">
    <cfRule type="expression" dxfId="20" priority="36" stopIfTrue="1">
      <formula>IF($D$20="",TRUE)</formula>
    </cfRule>
  </conditionalFormatting>
  <conditionalFormatting sqref="G77:J77">
    <cfRule type="expression" dxfId="19" priority="1" stopIfTrue="1">
      <formula>IF(AND($D$77="Yes",$G$77=""),TRUE)</formula>
    </cfRule>
  </conditionalFormatting>
  <conditionalFormatting sqref="G85:J85">
    <cfRule type="expression" dxfId="18"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C54B6BA-1D6D-4E33-B26D-30A6097A7CAC}"/>
    <hyperlink ref="D20" r:id="rId4" xr:uid="{A7110B95-BFE5-40FF-997B-47934817F970}"/>
    <hyperlink ref="G77" r:id="rId5" xr:uid="{B40CAA00-0B08-4DC7-BB1A-FD813DCFBC0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76"/>
  <sheetViews>
    <sheetView showGridLines="0" showZeros="0" tabSelected="1" zoomScaleNormal="100" zoomScalePageLayoutView="55" workbookViewId="0">
      <selection activeCell="D9" sqref="D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95" t="str">
        <f ca="1">OFFSET(L!$C$1,MATCH("Smelter List"&amp;ADDRESS(ROW(),COLUMN(),4),L!$A:$A,0)-1,SL,,)</f>
        <v>Link zur "RMAP Conformant Smelter"- Liste</v>
      </c>
      <c r="K2" s="396"/>
      <c r="L2" s="396"/>
      <c r="M2" s="396"/>
      <c r="N2" s="396"/>
      <c r="O2" s="396"/>
      <c r="P2" s="195"/>
      <c r="Q2" s="196"/>
      <c r="R2" s="197"/>
      <c r="S2" s="197"/>
      <c r="T2" s="197"/>
      <c r="AH2" s="145" t="s">
        <v>475</v>
      </c>
    </row>
    <row r="3" spans="1:34" s="221" customFormat="1" ht="177" customHeight="1">
      <c r="A3" s="171"/>
      <c r="B3" s="39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7"/>
      <c r="D3" s="397"/>
      <c r="E3" s="397"/>
      <c r="F3" s="222"/>
      <c r="G3" s="398" t="str">
        <f ca="1">OFFSET(L!$C$1,MATCH("General"&amp;"Cpy",L!$A:$A,0)-1,SL,,)</f>
        <v>© 2025 Responsible Minerals Initiative. All rights reserved.</v>
      </c>
      <c r="H3" s="398"/>
      <c r="I3" s="399"/>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300" t="s">
        <v>668</v>
      </c>
      <c r="B5" s="182" t="str">
        <f ca="1">IF(LEN(A5)=0,"",INDEX('Smelter Look-up'!$A:$A,MATCH($A5,'Smelter Look-up'!$E:$E,0)))</f>
        <v>Gold</v>
      </c>
      <c r="C5" s="186" t="str">
        <f ca="1">IF(LEN(A5)=0,"",INDEX('Smelter Look-up'!$C:$C,MATCH($A5,'Smelter Look-up'!$E:$E,0)))</f>
        <v>Jiangxi Copper Co., Ltd.</v>
      </c>
      <c r="D5" s="230" t="str">
        <f>IF(ISBLANK(A5),"",INDEX('Smelter Look-up'!$C$5:$C$700,MATCH(A5,'Smelter Look-up'!$E$5:$E$700,0)))</f>
        <v>Jiangxi Copper Co., Ltd.</v>
      </c>
      <c r="E5" s="182" t="str">
        <f ca="1">IF(ISERROR($V5),"",OFFSET('Smelter Look-up'!$D$4,$V5-4,0)&amp;"")</f>
        <v>CHINA</v>
      </c>
      <c r="F5" s="182" t="str">
        <f ca="1">IF(ISERROR($V5),"",OFFSET('Smelter Look-up'!$E$4,$V5-4,0))</f>
        <v>CID000855</v>
      </c>
      <c r="G5" s="182" t="str">
        <f ca="1">IF(C5=$X$4,IF(ISERROR($V5),"Enter smelter details","RMI"),IF(ISERROR($V5),"",OFFSET('Smelter Look-up'!$F$4,$V5-4,0)))</f>
        <v>RMI</v>
      </c>
      <c r="H5" s="183">
        <f ca="1">IF(ISERROR($V5),"",OFFSET('Smelter Look-up'!$G$4,$V5-4,0))</f>
        <v>0</v>
      </c>
      <c r="I5" s="184" t="str">
        <f ca="1">IF(ISERROR($V5),"",OFFSET('Smelter Look-up'!$H$4,$V5-4,0))</f>
        <v>Guixi City</v>
      </c>
      <c r="J5" s="184" t="str">
        <f ca="1">IF(ISERROR($V5),"",OFFSET('Smelter Look-up'!$I$4,$V5-4,0))</f>
        <v>Jiangxi Sheng</v>
      </c>
      <c r="K5" s="224"/>
      <c r="L5" s="224"/>
      <c r="M5" s="224"/>
      <c r="N5" s="224"/>
      <c r="O5" s="224"/>
      <c r="P5" s="185"/>
      <c r="Q5" s="225"/>
      <c r="R5" s="182" t="str">
        <f ca="1">IF(ISERROR($V5),"",OFFSET('Smelter Look-up'!$C$4,$V5-4,0)&amp;"")</f>
        <v>Jiangxi Copper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129</v>
      </c>
      <c r="X5" s="227">
        <f t="shared" ref="X5" ca="1" si="0">IF(AND(C5="Smelter not listed",OR(LEN(D5)=0,LEN(E5)=0)),1,0)</f>
        <v>0</v>
      </c>
      <c r="AB5" s="228" t="str">
        <f t="shared" ref="AB5" ca="1" si="1">B5&amp;C5</f>
        <v>GoldJiangxi Copper Co., Ltd.</v>
      </c>
    </row>
    <row r="6" spans="1:34" s="227" customFormat="1" ht="20.100000000000001" customHeight="1">
      <c r="A6" s="300" t="s">
        <v>2230</v>
      </c>
      <c r="B6" s="182" t="str">
        <f ca="1">IF(LEN(A6)=0,"",INDEX('Smelter Look-up'!$A:$A,MATCH($A6,'Smelter Look-up'!$E:$E,0)))</f>
        <v>Tin</v>
      </c>
      <c r="C6" s="186" t="str">
        <f ca="1">IF(LEN(A6)=0,"",INDEX('Smelter Look-up'!$C:$C,MATCH($A6,'Smelter Look-up'!$E:$E,0)))</f>
        <v>Chenzhou Yunxiang Mining and Metallurgy Co., Ltd.</v>
      </c>
      <c r="D6" s="230" t="str">
        <f>IF(ISBLANK(A6),"",INDEX('Smelter Look-up'!$C$5:$C$700,MATCH(A6,'Smelter Look-up'!$E$5:$E$700,0)))</f>
        <v>Chenzhou Yunxiang Mining and Metallurgy Co., Ltd.</v>
      </c>
      <c r="E6" s="182" t="str">
        <f ca="1">IF(ISERROR($V6),"",OFFSET('Smelter Look-up'!$D$4,$V6-4,0)&amp;"")</f>
        <v>CHINA</v>
      </c>
      <c r="F6" s="182" t="str">
        <f ca="1">IF(ISERROR($V6),"",OFFSET('Smelter Look-up'!$E$4,$V6-4,0))</f>
        <v>CID000228</v>
      </c>
      <c r="G6" s="182" t="str">
        <f ca="1">IF(C6=$X$4,IF(ISERROR($V6),"Enter smelter details","RMI"),IF(ISERROR($V6),"",OFFSET('Smelter Look-up'!$F$4,$V6-4,0)))</f>
        <v>RMI</v>
      </c>
      <c r="H6" s="183">
        <f ca="1">IF(ISERROR($V6),"",OFFSET('Smelter Look-up'!$G$4,$V6-4,0))</f>
        <v>0</v>
      </c>
      <c r="I6" s="184" t="str">
        <f ca="1">IF(ISERROR($V6),"",OFFSET('Smelter Look-up'!$H$4,$V6-4,0))</f>
        <v>Chenzhou</v>
      </c>
      <c r="J6" s="184" t="str">
        <f ca="1">IF(ISERROR($V6),"",OFFSET('Smelter Look-up'!$I$4,$V6-4,0))</f>
        <v>Hunan Sheng</v>
      </c>
      <c r="K6" s="224"/>
      <c r="L6" s="224"/>
      <c r="M6" s="224"/>
      <c r="N6" s="224"/>
      <c r="O6" s="224"/>
      <c r="P6" s="185"/>
      <c r="Q6" s="225"/>
      <c r="R6" s="182" t="str">
        <f ca="1">IF(ISERROR($V6),"",OFFSET('Smelter Look-up'!$C$4,$V6-4,0)&amp;"")</f>
        <v>Chenzhou Yunxiang Mining and Metallurgy Co., Ltd.</v>
      </c>
      <c r="S6" s="181" t="str">
        <f t="shared" ref="S6:S37" ca="1" si="2">IF(B6="","",IF(ISERROR(MATCH($E6,CL,0)),"Unknown",INDIRECT("'C'!$A$"&amp;MATCH($E6,CL,0)+1)))</f>
        <v>CN</v>
      </c>
      <c r="T6" s="181" t="str">
        <f ca="1">IF(B6="","",IF(ISERROR(MATCH($J6,SorP!$B$1:$B$6226,0)),"",INDIRECT("'SorP'!$A$"&amp;MATCH($S6&amp;$J6,SorP!C:C,0))))</f>
        <v>CN-HN</v>
      </c>
      <c r="U6" s="201"/>
      <c r="V6" s="226">
        <f ca="1">IF(C6="",NA(),IF(OR(C6="Smelter not listed",C6="Smelter not yet identified"),MATCH($B6&amp;$D6,'Smelter Look-up'!$J:$J,0),MATCH($B6&amp;$C6,'Smelter Look-up'!$J:$J,0)))</f>
        <v>408</v>
      </c>
      <c r="X6" s="227">
        <f t="shared" ref="X6:X37" ca="1" si="3">IF(AND(C6="Smelter not listed",OR(LEN(D6)=0,LEN(E6)=0)),1,0)</f>
        <v>0</v>
      </c>
      <c r="AB6" s="228" t="str">
        <f t="shared" ref="AB6:AB37" ca="1" si="4">B6&amp;C6</f>
        <v>TinChenzhou Yunxiang Mining and Metallurgy Co., Ltd.</v>
      </c>
    </row>
    <row r="7" spans="1:34" s="227" customFormat="1" ht="20.100000000000001" customHeight="1">
      <c r="A7" s="300" t="s">
        <v>751</v>
      </c>
      <c r="B7" s="182" t="str">
        <f ca="1">IF(LEN(A7)=0,"",INDEX('Smelter Look-up'!$A:$A,MATCH($A7,'Smelter Look-up'!$E:$E,0)))</f>
        <v>Tin</v>
      </c>
      <c r="C7" s="186" t="str">
        <f ca="1">IF(LEN(A7)=0,"",INDEX('Smelter Look-up'!$C:$C,MATCH($A7,'Smelter Look-up'!$E:$E,0)))</f>
        <v>China Tin Group Co., Ltd.</v>
      </c>
      <c r="D7" s="230" t="str">
        <f>IF(ISBLANK(A7),"",INDEX('Smelter Look-up'!$C$5:$C$700,MATCH(A7,'Smelter Look-up'!$E$5:$E$700,0)))</f>
        <v>China Tin Group Co., Ltd.</v>
      </c>
      <c r="E7" s="182" t="str">
        <f ca="1">IF(ISERROR($V7),"",OFFSET('Smelter Look-up'!$D$4,$V7-4,0)&amp;"")</f>
        <v>CHINA</v>
      </c>
      <c r="F7" s="182" t="str">
        <f ca="1">IF(ISERROR($V7),"",OFFSET('Smelter Look-up'!$E$4,$V7-4,0))</f>
        <v>CID001070</v>
      </c>
      <c r="G7" s="182" t="str">
        <f ca="1">IF(C7=$X$4,IF(ISERROR($V7),"Enter smelter details","RMI"),IF(ISERROR($V7),"",OFFSET('Smelter Look-up'!$F$4,$V7-4,0)))</f>
        <v>RMI</v>
      </c>
      <c r="H7" s="183">
        <f ca="1">IF(ISERROR($V7),"",OFFSET('Smelter Look-up'!$G$4,$V7-4,0))</f>
        <v>0</v>
      </c>
      <c r="I7" s="184" t="str">
        <f ca="1">IF(ISERROR($V7),"",OFFSET('Smelter Look-up'!$H$4,$V7-4,0))</f>
        <v>Laibin</v>
      </c>
      <c r="J7" s="184" t="str">
        <f ca="1">IF(ISERROR($V7),"",OFFSET('Smelter Look-up'!$I$4,$V7-4,0))</f>
        <v>Guangxi Zhuangzu Zizhiqu</v>
      </c>
      <c r="K7" s="224"/>
      <c r="L7" s="224"/>
      <c r="M7" s="224"/>
      <c r="N7" s="224"/>
      <c r="O7" s="224"/>
      <c r="P7" s="185"/>
      <c r="Q7" s="225"/>
      <c r="R7" s="182" t="str">
        <f ca="1">IF(ISERROR($V7),"",OFFSET('Smelter Look-up'!$C$4,$V7-4,0)&amp;"")</f>
        <v>China Tin Group Co., Ltd.</v>
      </c>
      <c r="S7" s="181" t="str">
        <f t="shared" ca="1" si="2"/>
        <v>CN</v>
      </c>
      <c r="T7" s="181" t="str">
        <f ca="1">IF(B7="","",IF(ISERROR(MATCH($J7,SorP!$B$1:$B$6226,0)),"",INDIRECT("'SorP'!$A$"&amp;MATCH($S7&amp;$J7,SorP!C:C,0))))</f>
        <v>CN-GX</v>
      </c>
      <c r="U7" s="201"/>
      <c r="V7" s="226">
        <f ca="1">IF(C7="",NA(),IF(OR(C7="Smelter not listed",C7="Smelter not yet identified"),MATCH($B7&amp;$D7,'Smelter Look-up'!$J:$J,0),MATCH($B7&amp;$C7,'Smelter Look-up'!$J:$J,0)))</f>
        <v>411</v>
      </c>
      <c r="X7" s="227">
        <f t="shared" ca="1" si="3"/>
        <v>0</v>
      </c>
      <c r="AB7" s="228" t="str">
        <f t="shared" ca="1" si="4"/>
        <v>TinChina Tin Group Co., Ltd.</v>
      </c>
    </row>
    <row r="8" spans="1:34" s="227" customFormat="1" ht="20.100000000000001" customHeight="1">
      <c r="A8" s="300" t="s">
        <v>760</v>
      </c>
      <c r="B8" s="182" t="str">
        <f ca="1">IF(LEN(A8)=0,"",INDEX('Smelter Look-up'!$A:$A,MATCH($A8,'Smelter Look-up'!$E:$E,0)))</f>
        <v>Tin</v>
      </c>
      <c r="C8" s="186" t="str">
        <f ca="1">IF(LEN(A8)=0,"",INDEX('Smelter Look-up'!$C:$C,MATCH($A8,'Smelter Look-up'!$E:$E,0)))</f>
        <v>PT Timah Tbk Mentok</v>
      </c>
      <c r="D8" s="230" t="str">
        <f>IF(ISBLANK(A8),"",INDEX('Smelter Look-up'!$C$5:$C$700,MATCH(A8,'Smelter Look-up'!$E$5:$E$700,0)))</f>
        <v>PT Timah Tbk Mentok</v>
      </c>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510</v>
      </c>
      <c r="X8" s="227">
        <f t="shared" ca="1" si="3"/>
        <v>0</v>
      </c>
      <c r="AB8" s="228" t="str">
        <f t="shared" ca="1" si="4"/>
        <v>TinPT Timah Tbk Mentok</v>
      </c>
    </row>
    <row r="9" spans="1:34" s="227" customFormat="1" ht="20.100000000000001" customHeight="1">
      <c r="A9" s="300" t="s">
        <v>752</v>
      </c>
      <c r="B9" s="182" t="str">
        <f ca="1">IF(LEN(A9)=0,"",INDEX('Smelter Look-up'!$A:$A,MATCH($A9,'Smelter Look-up'!$E:$E,0)))</f>
        <v>Tin</v>
      </c>
      <c r="C9" s="186" t="str">
        <f ca="1">IF(LEN(A9)=0,"",INDEX('Smelter Look-up'!$C:$C,MATCH($A9,'Smelter Look-up'!$E:$E,0)))</f>
        <v>Malaysia Smelting Corporation (MSC)</v>
      </c>
      <c r="D9" s="230" t="str">
        <f>IF(ISBLANK(A9),"",INDEX('Smelter Look-up'!$C$5:$C$700,MATCH(A9,'Smelter Look-up'!$E$5:$E$700,0)))</f>
        <v>Malaysia Smelting Corporation (MSC)</v>
      </c>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468</v>
      </c>
      <c r="X9" s="227">
        <f t="shared" ca="1" si="3"/>
        <v>0</v>
      </c>
      <c r="AB9" s="228" t="str">
        <f t="shared" ca="1" si="4"/>
        <v>TinMalaysia Smelting Corporation (MSC)</v>
      </c>
    </row>
    <row r="10" spans="1:34" s="227" customFormat="1" ht="20.100000000000001" customHeight="1">
      <c r="A10" s="300" t="s">
        <v>2386</v>
      </c>
      <c r="B10" s="182" t="str">
        <f ca="1">IF(LEN(A10)=0,"",INDEX('Smelter Look-up'!$A:$A,MATCH($A10,'Smelter Look-up'!$E:$E,0)))</f>
        <v>Gold</v>
      </c>
      <c r="C10" s="186" t="str">
        <f ca="1">IF(LEN(A10)=0,"",INDEX('Smelter Look-up'!$C:$C,MATCH($A10,'Smelter Look-up'!$E:$E,0)))</f>
        <v>Abington Reldan Metals, LLC</v>
      </c>
      <c r="D10" s="230" t="str">
        <f>IF(ISBLANK(A10),"",INDEX('Smelter Look-up'!$C$5:$C$700,MATCH(A10,'Smelter Look-up'!$E$5:$E$700,0)))</f>
        <v>Abington Reldan Metals, LLC</v>
      </c>
      <c r="E10" s="182" t="str">
        <f ca="1">IF(ISERROR($V10),"",OFFSET('Smelter Look-up'!$D$4,$V10-4,0)&amp;"")</f>
        <v>UNITED STATES OF AMERICA</v>
      </c>
      <c r="F10" s="182" t="str">
        <f ca="1">IF(ISERROR($V10),"",OFFSET('Smelter Look-up'!$E$4,$V10-4,0))</f>
        <v>CID002708</v>
      </c>
      <c r="G10" s="182" t="str">
        <f ca="1">IF(C10=$X$4,IF(ISERROR($V10),"Enter smelter details","RMI"),IF(ISERROR($V10),"",OFFSET('Smelter Look-up'!$F$4,$V10-4,0)))</f>
        <v>RMI</v>
      </c>
      <c r="H10" s="183">
        <f ca="1">IF(ISERROR($V10),"",OFFSET('Smelter Look-up'!$G$4,$V10-4,0))</f>
        <v>0</v>
      </c>
      <c r="I10" s="184" t="str">
        <f ca="1">IF(ISERROR($V10),"",OFFSET('Smelter Look-up'!$H$4,$V10-4,0))</f>
        <v>Fairless Hills</v>
      </c>
      <c r="J10" s="184" t="str">
        <f ca="1">IF(ISERROR($V10),"",OFFSET('Smelter Look-up'!$I$4,$V10-4,0))</f>
        <v>Pennsylvania</v>
      </c>
      <c r="K10" s="224"/>
      <c r="L10" s="224"/>
      <c r="M10" s="224"/>
      <c r="N10" s="224"/>
      <c r="O10" s="224"/>
      <c r="P10" s="185"/>
      <c r="Q10" s="225"/>
      <c r="R10" s="182" t="str">
        <f ca="1">IF(ISERROR($V10),"",OFFSET('Smelter Look-up'!$C$4,$V10-4,0)&amp;"")</f>
        <v>Abington Reldan Metals, LLC</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7</v>
      </c>
      <c r="X10" s="227">
        <f t="shared" ca="1" si="3"/>
        <v>0</v>
      </c>
      <c r="AB10" s="228" t="str">
        <f t="shared" ca="1" si="4"/>
        <v>GoldAbington Reldan Metals, LLC</v>
      </c>
    </row>
    <row r="11" spans="1:34" s="227" customFormat="1" ht="20.100000000000001" customHeight="1">
      <c r="A11" s="300" t="s">
        <v>1350</v>
      </c>
      <c r="B11" s="182" t="str">
        <f ca="1">IF(LEN(A11)=0,"",INDEX('Smelter Look-up'!$A:$A,MATCH($A11,'Smelter Look-up'!$E:$E,0)))</f>
        <v>Gold</v>
      </c>
      <c r="C11" s="186" t="str">
        <f ca="1">IF(LEN(A11)=0,"",INDEX('Smelter Look-up'!$C:$C,MATCH($A11,'Smelter Look-up'!$E:$E,0)))</f>
        <v>Advanced Chemical Company</v>
      </c>
      <c r="D11" s="230" t="str">
        <f>IF(ISBLANK(A11),"",INDEX('Smelter Look-up'!$C$5:$C$700,MATCH(A11,'Smelter Look-up'!$E$5:$E$700,0)))</f>
        <v>Advanced Chemical Company</v>
      </c>
      <c r="E11" s="182" t="str">
        <f ca="1">IF(ISERROR($V11),"",OFFSET('Smelter Look-up'!$D$4,$V11-4,0)&amp;"")</f>
        <v>UNITED STATES OF AMERICA</v>
      </c>
      <c r="F11" s="182" t="str">
        <f ca="1">IF(ISERROR($V11),"",OFFSET('Smelter Look-up'!$E$4,$V11-4,0))</f>
        <v>CID000015</v>
      </c>
      <c r="G11" s="182" t="str">
        <f ca="1">IF(C11=$X$4,IF(ISERROR($V11),"Enter smelter details","RMI"),IF(ISERROR($V11),"",OFFSET('Smelter Look-up'!$F$4,$V11-4,0)))</f>
        <v>RMI</v>
      </c>
      <c r="H11" s="183">
        <f ca="1">IF(ISERROR($V11),"",OFFSET('Smelter Look-up'!$G$4,$V11-4,0))</f>
        <v>0</v>
      </c>
      <c r="I11" s="184" t="str">
        <f ca="1">IF(ISERROR($V11),"",OFFSET('Smelter Look-up'!$H$4,$V11-4,0))</f>
        <v>Warwick</v>
      </c>
      <c r="J11" s="184" t="str">
        <f ca="1">IF(ISERROR($V11),"",OFFSET('Smelter Look-up'!$I$4,$V11-4,0))</f>
        <v>Rhode Island</v>
      </c>
      <c r="K11" s="224"/>
      <c r="L11" s="224"/>
      <c r="M11" s="224"/>
      <c r="N11" s="224"/>
      <c r="O11" s="224"/>
      <c r="P11" s="185"/>
      <c r="Q11" s="225"/>
      <c r="R11" s="182" t="str">
        <f ca="1">IF(ISERROR($V11),"",OFFSET('Smelter Look-up'!$C$4,$V11-4,0)&amp;"")</f>
        <v>Advanced Chemical Company</v>
      </c>
      <c r="S11" s="181" t="str">
        <f t="shared" ca="1" si="2"/>
        <v>US</v>
      </c>
      <c r="T11" s="181" t="str">
        <f ca="1">IF(B11="","",IF(ISERROR(MATCH($J11,SorP!$B$1:$B$6226,0)),"",INDIRECT("'SorP'!$A$"&amp;MATCH($S11&amp;$J11,SorP!C:C,0))))</f>
        <v>US-RI</v>
      </c>
      <c r="U11" s="201"/>
      <c r="V11" s="226">
        <f ca="1">IF(C11="",NA(),IF(OR(C11="Smelter not listed",C11="Smelter not yet identified"),MATCH($B11&amp;$D11,'Smelter Look-up'!$J:$J,0),MATCH($B11&amp;$C11,'Smelter Look-up'!$J:$J,0)))</f>
        <v>8</v>
      </c>
      <c r="X11" s="227">
        <f t="shared" ca="1" si="3"/>
        <v>0</v>
      </c>
      <c r="AB11" s="228" t="str">
        <f t="shared" ca="1" si="4"/>
        <v>GoldAdvanced Chemical Company</v>
      </c>
    </row>
    <row r="12" spans="1:34" s="227" customFormat="1" ht="20.100000000000001" customHeight="1">
      <c r="A12" s="300" t="s">
        <v>634</v>
      </c>
      <c r="B12" s="182" t="str">
        <f ca="1">IF(LEN(A12)=0,"",INDEX('Smelter Look-up'!$A:$A,MATCH($A12,'Smelter Look-up'!$E:$E,0)))</f>
        <v>Gold</v>
      </c>
      <c r="C12" s="186" t="str">
        <f ca="1">IF(LEN(A12)=0,"",INDEX('Smelter Look-up'!$C:$C,MATCH($A12,'Smelter Look-up'!$E:$E,0)))</f>
        <v>Agosi AG</v>
      </c>
      <c r="D12" s="230" t="str">
        <f>IF(ISBLANK(A12),"",INDEX('Smelter Look-up'!$C$5:$C$700,MATCH(A12,'Smelter Look-up'!$E$5:$E$700,0)))</f>
        <v>Agosi AG</v>
      </c>
      <c r="E12" s="182" t="str">
        <f ca="1">IF(ISERROR($V12),"",OFFSET('Smelter Look-up'!$D$4,$V12-4,0)&amp;"")</f>
        <v>GERMANY</v>
      </c>
      <c r="F12" s="182" t="str">
        <f ca="1">IF(ISERROR($V12),"",OFFSET('Smelter Look-up'!$E$4,$V12-4,0))</f>
        <v>CID000035</v>
      </c>
      <c r="G12" s="182" t="str">
        <f ca="1">IF(C12=$X$4,IF(ISERROR($V12),"Enter smelter details","RMI"),IF(ISERROR($V12),"",OFFSET('Smelter Look-up'!$F$4,$V12-4,0)))</f>
        <v>RMI</v>
      </c>
      <c r="H12" s="183">
        <f ca="1">IF(ISERROR($V12),"",OFFSET('Smelter Look-up'!$G$4,$V12-4,0))</f>
        <v>0</v>
      </c>
      <c r="I12" s="184" t="str">
        <f ca="1">IF(ISERROR($V12),"",OFFSET('Smelter Look-up'!$H$4,$V12-4,0))</f>
        <v>Pforzheim</v>
      </c>
      <c r="J12" s="184" t="str">
        <f ca="1">IF(ISERROR($V12),"",OFFSET('Smelter Look-up'!$I$4,$V12-4,0))</f>
        <v>Baden-Württemberg</v>
      </c>
      <c r="K12" s="224"/>
      <c r="L12" s="224"/>
      <c r="M12" s="224"/>
      <c r="N12" s="224"/>
      <c r="O12" s="224"/>
      <c r="P12" s="185"/>
      <c r="Q12" s="225"/>
      <c r="R12" s="182" t="str">
        <f ca="1">IF(ISERROR($V12),"",OFFSET('Smelter Look-up'!$C$4,$V12-4,0)&amp;"")</f>
        <v>Agosi AG</v>
      </c>
      <c r="S12" s="181" t="str">
        <f t="shared" ca="1" si="2"/>
        <v>DE</v>
      </c>
      <c r="T12" s="181" t="str">
        <f ca="1">IF(B12="","",IF(ISERROR(MATCH($J12,SorP!$B$1:$B$6226,0)),"",INDIRECT("'SorP'!$A$"&amp;MATCH($S12&amp;$J12,SorP!C:C,0))))</f>
        <v>DE-BW</v>
      </c>
      <c r="U12" s="201"/>
      <c r="V12" s="226">
        <f ca="1">IF(C12="",NA(),IF(OR(C12="Smelter not listed",C12="Smelter not yet identified"),MATCH($B12&amp;$D12,'Smelter Look-up'!$J:$J,0),MATCH($B12&amp;$C12,'Smelter Look-up'!$J:$J,0)))</f>
        <v>10</v>
      </c>
      <c r="X12" s="227">
        <f t="shared" ca="1" si="3"/>
        <v>0</v>
      </c>
      <c r="AB12" s="228" t="str">
        <f t="shared" ca="1" si="4"/>
        <v>GoldAgosi AG</v>
      </c>
    </row>
    <row r="13" spans="1:34" s="227" customFormat="1" ht="20.100000000000001" customHeight="1">
      <c r="A13" s="300" t="s">
        <v>633</v>
      </c>
      <c r="B13" s="182" t="str">
        <f ca="1">IF(LEN(A13)=0,"",INDEX('Smelter Look-up'!$A:$A,MATCH($A13,'Smelter Look-up'!$E:$E,0)))</f>
        <v>Gold</v>
      </c>
      <c r="C13" s="186" t="str">
        <f ca="1">IF(LEN(A13)=0,"",INDEX('Smelter Look-up'!$C:$C,MATCH($A13,'Smelter Look-up'!$E:$E,0)))</f>
        <v>Aida Chemical Industries Co., Ltd.</v>
      </c>
      <c r="D13" s="230" t="str">
        <f>IF(ISBLANK(A13),"",INDEX('Smelter Look-up'!$C$5:$C$700,MATCH(A13,'Smelter Look-up'!$E$5:$E$700,0)))</f>
        <v>Aida Chemical Industries Co., Ltd.</v>
      </c>
      <c r="E13" s="182" t="str">
        <f ca="1">IF(ISERROR($V13),"",OFFSET('Smelter Look-up'!$D$4,$V13-4,0)&amp;"")</f>
        <v>JAPAN</v>
      </c>
      <c r="F13" s="182" t="str">
        <f ca="1">IF(ISERROR($V13),"",OFFSET('Smelter Look-up'!$E$4,$V13-4,0))</f>
        <v>CID000019</v>
      </c>
      <c r="G13" s="182" t="str">
        <f ca="1">IF(C13=$X$4,IF(ISERROR($V13),"Enter smelter details","RMI"),IF(ISERROR($V13),"",OFFSET('Smelter Look-up'!$F$4,$V13-4,0)))</f>
        <v>RMI</v>
      </c>
      <c r="H13" s="183">
        <f ca="1">IF(ISERROR($V13),"",OFFSET('Smelter Look-up'!$G$4,$V13-4,0))</f>
        <v>0</v>
      </c>
      <c r="I13" s="184" t="str">
        <f ca="1">IF(ISERROR($V13),"",OFFSET('Smelter Look-up'!$H$4,$V13-4,0))</f>
        <v>Fuchu</v>
      </c>
      <c r="J13" s="184" t="str">
        <f ca="1">IF(ISERROR($V13),"",OFFSET('Smelter Look-up'!$I$4,$V13-4,0))</f>
        <v>Tokyo</v>
      </c>
      <c r="K13" s="224"/>
      <c r="L13" s="224"/>
      <c r="M13" s="224"/>
      <c r="N13" s="224"/>
      <c r="O13" s="224"/>
      <c r="P13" s="185"/>
      <c r="Q13" s="225"/>
      <c r="R13" s="182" t="str">
        <f ca="1">IF(ISERROR($V13),"",OFFSET('Smelter Look-up'!$C$4,$V13-4,0)&amp;"")</f>
        <v>Aida Chemical Industries Co., Ltd.</v>
      </c>
      <c r="S13" s="181" t="str">
        <f t="shared" ca="1" si="2"/>
        <v>JP</v>
      </c>
      <c r="T13" s="181" t="str">
        <f ca="1">IF(B13="","",IF(ISERROR(MATCH($J13,SorP!$B$1:$B$6226,0)),"",INDIRECT("'SorP'!$A$"&amp;MATCH($S13&amp;$J13,SorP!C:C,0))))</f>
        <v>JP-13</v>
      </c>
      <c r="U13" s="201"/>
      <c r="V13" s="226">
        <f ca="1">IF(C13="",NA(),IF(OR(C13="Smelter not listed",C13="Smelter not yet identified"),MATCH($B13&amp;$D13,'Smelter Look-up'!$J:$J,0),MATCH($B13&amp;$C13,'Smelter Look-up'!$J:$J,0)))</f>
        <v>13</v>
      </c>
      <c r="X13" s="227">
        <f t="shared" ca="1" si="3"/>
        <v>0</v>
      </c>
      <c r="AB13" s="228" t="str">
        <f t="shared" ca="1" si="4"/>
        <v>GoldAida Chemical Industries Co., Ltd.</v>
      </c>
    </row>
    <row r="14" spans="1:34" s="227" customFormat="1" ht="20.100000000000001" customHeight="1">
      <c r="A14" s="300" t="s">
        <v>635</v>
      </c>
      <c r="B14" s="182" t="str">
        <f ca="1">IF(LEN(A14)=0,"",INDEX('Smelter Look-up'!$A:$A,MATCH($A14,'Smelter Look-up'!$E:$E,0)))</f>
        <v>Gold</v>
      </c>
      <c r="C14" s="186" t="str">
        <f ca="1">IF(LEN(A14)=0,"",INDEX('Smelter Look-up'!$C:$C,MATCH($A14,'Smelter Look-up'!$E:$E,0)))</f>
        <v>Almalyk Mining and Metallurgical Complex (AMMC)</v>
      </c>
      <c r="D14" s="230" t="str">
        <f>IF(ISBLANK(A14),"",INDEX('Smelter Look-up'!$C$5:$C$700,MATCH(A14,'Smelter Look-up'!$E$5:$E$700,0)))</f>
        <v>Almalyk Mining and Metallurgical Complex (AMMC)</v>
      </c>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2"/>
        <v>UZ</v>
      </c>
      <c r="T14" s="181" t="str">
        <f ca="1">IF(B14="","",IF(ISERROR(MATCH($J14,SorP!$B$1:$B$6226,0)),"",INDIRECT("'SorP'!$A$"&amp;MATCH($S14&amp;$J14,SorP!C:C,0))))</f>
        <v>UZ-TO</v>
      </c>
      <c r="U14" s="201"/>
      <c r="V14" s="226">
        <f ca="1">IF(C14="",NA(),IF(OR(C14="Smelter not listed",C14="Smelter not yet identified"),MATCH($B14&amp;$D14,'Smelter Look-up'!$J:$J,0),MATCH($B14&amp;$C14,'Smelter Look-up'!$J:$J,0)))</f>
        <v>20</v>
      </c>
      <c r="X14" s="227">
        <f t="shared" ca="1" si="3"/>
        <v>0</v>
      </c>
      <c r="AB14" s="228" t="str">
        <f t="shared" ca="1" si="4"/>
        <v>GoldAlmalyk Mining and Metallurgical Complex (AMMC)</v>
      </c>
    </row>
    <row r="15" spans="1:34" s="227" customFormat="1" ht="20.100000000000001" customHeight="1">
      <c r="A15" s="300" t="s">
        <v>636</v>
      </c>
      <c r="B15" s="182" t="str">
        <f ca="1">IF(LEN(A15)=0,"",INDEX('Smelter Look-up'!$A:$A,MATCH($A15,'Smelter Look-up'!$E:$E,0)))</f>
        <v>Gold</v>
      </c>
      <c r="C15" s="186" t="str">
        <f ca="1">IF(LEN(A15)=0,"",INDEX('Smelter Look-up'!$C:$C,MATCH($A15,'Smelter Look-up'!$E:$E,0)))</f>
        <v>AngloGold Ashanti Corrego do Sitio Mineracao</v>
      </c>
      <c r="D15" s="230" t="str">
        <f>IF(ISBLANK(A15),"",INDEX('Smelter Look-up'!$C$5:$C$700,MATCH(A15,'Smelter Look-up'!$E$5:$E$700,0)))</f>
        <v>AngloGold Ashanti Corrego do Sitio Mineracao</v>
      </c>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 ca="1">IF(C15="",NA(),IF(OR(C15="Smelter not listed",C15="Smelter not yet identified"),MATCH($B15&amp;$D15,'Smelter Look-up'!$J:$J,0),MATCH($B15&amp;$C15,'Smelter Look-up'!$J:$J,0)))</f>
        <v>23</v>
      </c>
      <c r="X15" s="227">
        <f t="shared" ca="1" si="3"/>
        <v>0</v>
      </c>
      <c r="AB15" s="228" t="str">
        <f t="shared" ca="1" si="4"/>
        <v>GoldAngloGold Ashanti Corrego do Sitio Mineracao</v>
      </c>
    </row>
    <row r="16" spans="1:34" s="227" customFormat="1" ht="20.100000000000001" customHeight="1">
      <c r="A16" s="300" t="s">
        <v>637</v>
      </c>
      <c r="B16" s="182" t="str">
        <f ca="1">IF(LEN(A16)=0,"",INDEX('Smelter Look-up'!$A:$A,MATCH($A16,'Smelter Look-up'!$E:$E,0)))</f>
        <v>Gold</v>
      </c>
      <c r="C16" s="186" t="str">
        <f ca="1">IF(LEN(A16)=0,"",INDEX('Smelter Look-up'!$C:$C,MATCH($A16,'Smelter Look-up'!$E:$E,0)))</f>
        <v>Argor-Heraeus S.A.</v>
      </c>
      <c r="D16" s="230" t="str">
        <f>IF(ISBLANK(A16),"",INDEX('Smelter Look-up'!$C$5:$C$700,MATCH(A16,'Smelter Look-up'!$E$5:$E$700,0)))</f>
        <v>Argor-Heraeus S.A.</v>
      </c>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2"/>
        <v>CH</v>
      </c>
      <c r="T16" s="181" t="str">
        <f ca="1">IF(B16="","",IF(ISERROR(MATCH($J16,SorP!$B$1:$B$6226,0)),"",INDIRECT("'SorP'!$A$"&amp;MATCH($S16&amp;$J16,SorP!C:C,0))))</f>
        <v>CH-TI</v>
      </c>
      <c r="U16" s="201"/>
      <c r="V16" s="226">
        <f ca="1">IF(C16="",NA(),IF(OR(C16="Smelter not listed",C16="Smelter not yet identified"),MATCH($B16&amp;$D16,'Smelter Look-up'!$J:$J,0),MATCH($B16&amp;$C16,'Smelter Look-up'!$J:$J,0)))</f>
        <v>28</v>
      </c>
      <c r="X16" s="227">
        <f t="shared" ca="1" si="3"/>
        <v>0</v>
      </c>
      <c r="AB16" s="228" t="str">
        <f t="shared" ca="1" si="4"/>
        <v>GoldArgor-Heraeus S.A.</v>
      </c>
    </row>
    <row r="17" spans="1:28" s="227" customFormat="1" ht="20.100000000000001" customHeight="1">
      <c r="A17" s="300" t="s">
        <v>638</v>
      </c>
      <c r="B17" s="182" t="str">
        <f ca="1">IF(LEN(A17)=0,"",INDEX('Smelter Look-up'!$A:$A,MATCH($A17,'Smelter Look-up'!$E:$E,0)))</f>
        <v>Gold</v>
      </c>
      <c r="C17" s="186" t="str">
        <f ca="1">IF(LEN(A17)=0,"",INDEX('Smelter Look-up'!$C:$C,MATCH($A17,'Smelter Look-up'!$E:$E,0)))</f>
        <v>ASAHI METALFINE, Inc.</v>
      </c>
      <c r="D17" s="230" t="str">
        <f>IF(ISBLANK(A17),"",INDEX('Smelter Look-up'!$C$5:$C$700,MATCH(A17,'Smelter Look-up'!$E$5:$E$700,0)))</f>
        <v>ASAHI METALFINE, Inc.</v>
      </c>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Bando</v>
      </c>
      <c r="J17" s="184" t="str">
        <f ca="1">IF(ISERROR($V17),"",OFFSET('Smelter Look-up'!$I$4,$V17-4,0))</f>
        <v>Ibaraki</v>
      </c>
      <c r="K17" s="224"/>
      <c r="L17" s="224"/>
      <c r="M17" s="224"/>
      <c r="N17" s="224"/>
      <c r="O17" s="224"/>
      <c r="P17" s="185"/>
      <c r="Q17" s="225"/>
      <c r="R17" s="182" t="str">
        <f ca="1">IF(ISERROR($V17),"",OFFSET('Smelter Look-up'!$C$4,$V17-4,0)&amp;"")</f>
        <v>ASAHI METALFINE, Inc.</v>
      </c>
      <c r="S17" s="181" t="str">
        <f t="shared" ca="1" si="2"/>
        <v>JP</v>
      </c>
      <c r="T17" s="181" t="str">
        <f ca="1">IF(B17="","",IF(ISERROR(MATCH($J17,SorP!$B$1:$B$6226,0)),"",INDIRECT("'SorP'!$A$"&amp;MATCH($S17&amp;$J17,SorP!C:C,0))))</f>
        <v>JP-08</v>
      </c>
      <c r="U17" s="201"/>
      <c r="V17" s="226">
        <f ca="1">IF(C17="",NA(),IF(OR(C17="Smelter not listed",C17="Smelter not yet identified"),MATCH($B17&amp;$D17,'Smelter Look-up'!$J:$J,0),MATCH($B17&amp;$C17,'Smelter Look-up'!$J:$J,0)))</f>
        <v>29</v>
      </c>
      <c r="X17" s="227">
        <f t="shared" ca="1" si="3"/>
        <v>0</v>
      </c>
      <c r="AB17" s="228" t="str">
        <f t="shared" ca="1" si="4"/>
        <v>GoldASAHI METALFINE, Inc.</v>
      </c>
    </row>
    <row r="18" spans="1:28" s="227" customFormat="1" ht="20.100000000000001" customHeight="1">
      <c r="A18" s="300" t="s">
        <v>670</v>
      </c>
      <c r="B18" s="182" t="str">
        <f ca="1">IF(LEN(A18)=0,"",INDEX('Smelter Look-up'!$A:$A,MATCH($A18,'Smelter Look-up'!$E:$E,0)))</f>
        <v>Gold</v>
      </c>
      <c r="C18" s="186" t="str">
        <f ca="1">IF(LEN(A18)=0,"",INDEX('Smelter Look-up'!$C:$C,MATCH($A18,'Smelter Look-up'!$E:$E,0)))</f>
        <v>Asahi Refining Canada Ltd.</v>
      </c>
      <c r="D18" s="230" t="str">
        <f>IF(ISBLANK(A18),"",INDEX('Smelter Look-up'!$C$5:$C$700,MATCH(A18,'Smelter Look-up'!$E$5:$E$700,0)))</f>
        <v>Asahi Refining Canada Ltd.</v>
      </c>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31</v>
      </c>
      <c r="X18" s="227">
        <f t="shared" ca="1" si="3"/>
        <v>0</v>
      </c>
      <c r="AB18" s="228" t="str">
        <f t="shared" ca="1" si="4"/>
        <v>GoldAsahi Refining Canada Ltd.</v>
      </c>
    </row>
    <row r="19" spans="1:28" s="227" customFormat="1" ht="63.75">
      <c r="A19" s="300" t="s">
        <v>669</v>
      </c>
      <c r="B19" s="182" t="str">
        <f ca="1">IF(LEN(A19)=0,"",INDEX('Smelter Look-up'!$A:$A,MATCH($A19,'Smelter Look-up'!$E:$E,0)))</f>
        <v>Gold</v>
      </c>
      <c r="C19" s="186" t="str">
        <f ca="1">IF(LEN(A19)=0,"",INDEX('Smelter Look-up'!$C:$C,MATCH($A19,'Smelter Look-up'!$E:$E,0)))</f>
        <v>Asahi Refining USA Inc.</v>
      </c>
      <c r="D19" s="230" t="str">
        <f>IF(ISBLANK(A19),"",INDEX('Smelter Look-up'!$C$5:$C$700,MATCH(A19,'Smelter Look-up'!$E$5:$E$700,0)))</f>
        <v>Asahi Refining USA Inc.</v>
      </c>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 ca="1">IF(C19="",NA(),IF(OR(C19="Smelter not listed",C19="Smelter not yet identified"),MATCH($B19&amp;$D19,'Smelter Look-up'!$J:$J,0),MATCH($B19&amp;$C19,'Smelter Look-up'!$J:$J,0)))</f>
        <v>32</v>
      </c>
      <c r="X19" s="227">
        <f t="shared" ca="1" si="3"/>
        <v>0</v>
      </c>
      <c r="AB19" s="228" t="str">
        <f t="shared" ca="1" si="4"/>
        <v>GoldAsahi Refining USA Inc.</v>
      </c>
    </row>
    <row r="20" spans="1:28" s="227" customFormat="1" ht="51">
      <c r="A20" s="300" t="s">
        <v>639</v>
      </c>
      <c r="B20" s="182" t="str">
        <f ca="1">IF(LEN(A20)=0,"",INDEX('Smelter Look-up'!$A:$A,MATCH($A20,'Smelter Look-up'!$E:$E,0)))</f>
        <v>Gold</v>
      </c>
      <c r="C20" s="186" t="str">
        <f ca="1">IF(LEN(A20)=0,"",INDEX('Smelter Look-up'!$C:$C,MATCH($A20,'Smelter Look-up'!$E:$E,0)))</f>
        <v>Asaka Riken Co., Ltd.</v>
      </c>
      <c r="D20" s="230" t="str">
        <f>IF(ISBLANK(A20),"",INDEX('Smelter Look-up'!$C$5:$C$700,MATCH(A20,'Smelter Look-up'!$E$5:$E$700,0)))</f>
        <v>Asaka Riken Co., Ltd.</v>
      </c>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2"/>
        <v>JP</v>
      </c>
      <c r="T20" s="181" t="str">
        <f ca="1">IF(B20="","",IF(ISERROR(MATCH($J20,SorP!$B$1:$B$6226,0)),"",INDIRECT("'SorP'!$A$"&amp;MATCH($S20&amp;$J20,SorP!C:C,0))))</f>
        <v>JP-07</v>
      </c>
      <c r="U20" s="201"/>
      <c r="V20" s="226">
        <f ca="1">IF(C20="",NA(),IF(OR(C20="Smelter not listed",C20="Smelter not yet identified"),MATCH($B20&amp;$D20,'Smelter Look-up'!$J:$J,0),MATCH($B20&amp;$C20,'Smelter Look-up'!$J:$J,0)))</f>
        <v>33</v>
      </c>
      <c r="X20" s="227">
        <f t="shared" ca="1" si="3"/>
        <v>0</v>
      </c>
      <c r="AB20" s="228" t="str">
        <f t="shared" ca="1" si="4"/>
        <v>GoldAsaka Riken Co., Ltd.</v>
      </c>
    </row>
    <row r="21" spans="1:28" s="227" customFormat="1" ht="25.5">
      <c r="A21" s="300" t="s">
        <v>641</v>
      </c>
      <c r="B21" s="182" t="str">
        <f ca="1">IF(LEN(A21)=0,"",INDEX('Smelter Look-up'!$A:$A,MATCH($A21,'Smelter Look-up'!$E:$E,0)))</f>
        <v>Gold</v>
      </c>
      <c r="C21" s="186" t="str">
        <f ca="1">IF(LEN(A21)=0,"",INDEX('Smelter Look-up'!$C:$C,MATCH($A21,'Smelter Look-up'!$E:$E,0)))</f>
        <v>Aurubis AG</v>
      </c>
      <c r="D21" s="230" t="str">
        <f>IF(ISBLANK(A21),"",INDEX('Smelter Look-up'!$C$5:$C$700,MATCH(A21,'Smelter Look-up'!$E$5:$E$700,0)))</f>
        <v>Aurubis AG</v>
      </c>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2"/>
        <v>DE</v>
      </c>
      <c r="T21" s="181" t="str">
        <f ca="1">IF(B21="","",IF(ISERROR(MATCH($J21,SorP!$B$1:$B$6226,0)),"",INDIRECT("'SorP'!$A$"&amp;MATCH($S21&amp;$J21,SorP!C:C,0))))</f>
        <v>DE-HH</v>
      </c>
      <c r="U21" s="201"/>
      <c r="V21" s="226">
        <f ca="1">IF(C21="",NA(),IF(OR(C21="Smelter not listed",C21="Smelter not yet identified"),MATCH($B21&amp;$D21,'Smelter Look-up'!$J:$J,0),MATCH($B21&amp;$C21,'Smelter Look-up'!$J:$J,0)))</f>
        <v>39</v>
      </c>
      <c r="X21" s="227">
        <f t="shared" ca="1" si="3"/>
        <v>0</v>
      </c>
      <c r="AB21" s="228" t="str">
        <f t="shared" ca="1" si="4"/>
        <v>GoldAurubis AG</v>
      </c>
    </row>
    <row r="22" spans="1:28" s="227" customFormat="1" ht="38.25">
      <c r="A22" s="300" t="s">
        <v>2244</v>
      </c>
      <c r="B22" s="182" t="str">
        <f ca="1">IF(LEN(A22)=0,"",INDEX('Smelter Look-up'!$A:$A,MATCH($A22,'Smelter Look-up'!$E:$E,0)))</f>
        <v>Gold</v>
      </c>
      <c r="C22" s="186" t="str">
        <f ca="1">IF(LEN(A22)=0,"",INDEX('Smelter Look-up'!$C:$C,MATCH($A22,'Smelter Look-up'!$E:$E,0)))</f>
        <v>Bangalore Refinery</v>
      </c>
      <c r="D22" s="230" t="str">
        <f>IF(ISBLANK(A22),"",INDEX('Smelter Look-up'!$C$5:$C$700,MATCH(A22,'Smelter Look-up'!$E$5:$E$700,0)))</f>
        <v>Bangalore Refinery</v>
      </c>
      <c r="E22" s="182" t="str">
        <f ca="1">IF(ISERROR($V22),"",OFFSET('Smelter Look-up'!$D$4,$V22-4,0)&amp;"")</f>
        <v>INDIA</v>
      </c>
      <c r="F22" s="182" t="str">
        <f ca="1">IF(ISERROR($V22),"",OFFSET('Smelter Look-up'!$E$4,$V22-4,0))</f>
        <v>CID002863</v>
      </c>
      <c r="G22" s="182" t="str">
        <f ca="1">IF(C22=$X$4,IF(ISERROR($V22),"Enter smelter details","RMI"),IF(ISERROR($V22),"",OFFSET('Smelter Look-up'!$F$4,$V22-4,0)))</f>
        <v>RMI</v>
      </c>
      <c r="H22" s="183">
        <f ca="1">IF(ISERROR($V22),"",OFFSET('Smelter Look-up'!$G$4,$V22-4,0))</f>
        <v>0</v>
      </c>
      <c r="I22" s="184" t="str">
        <f ca="1">IF(ISERROR($V22),"",OFFSET('Smelter Look-up'!$H$4,$V22-4,0))</f>
        <v>Bangalore</v>
      </c>
      <c r="J22" s="184" t="str">
        <f ca="1">IF(ISERROR($V22),"",OFFSET('Smelter Look-up'!$I$4,$V22-4,0))</f>
        <v>Karnātaka</v>
      </c>
      <c r="K22" s="224"/>
      <c r="L22" s="224"/>
      <c r="M22" s="224"/>
      <c r="N22" s="224"/>
      <c r="O22" s="224"/>
      <c r="P22" s="185"/>
      <c r="Q22" s="225"/>
      <c r="R22" s="182" t="str">
        <f ca="1">IF(ISERROR($V22),"",OFFSET('Smelter Look-up'!$C$4,$V22-4,0)&amp;"")</f>
        <v>Bangalore Refinery</v>
      </c>
      <c r="S22" s="181" t="str">
        <f t="shared" ca="1" si="2"/>
        <v>IN</v>
      </c>
      <c r="T22" s="181" t="str">
        <f ca="1">IF(B22="","",IF(ISERROR(MATCH($J22,SorP!$B$1:$B$6226,0)),"",INDIRECT("'SorP'!$A$"&amp;MATCH($S22&amp;$J22,SorP!C:C,0))))</f>
        <v>IN-KA</v>
      </c>
      <c r="U22" s="201"/>
      <c r="V22" s="226">
        <f ca="1">IF(C22="",NA(),IF(OR(C22="Smelter not listed",C22="Smelter not yet identified"),MATCH($B22&amp;$D22,'Smelter Look-up'!$J:$J,0),MATCH($B22&amp;$C22,'Smelter Look-up'!$J:$J,0)))</f>
        <v>41</v>
      </c>
      <c r="X22" s="227">
        <f t="shared" ca="1" si="3"/>
        <v>0</v>
      </c>
      <c r="AB22" s="228" t="str">
        <f t="shared" ca="1" si="4"/>
        <v>GoldBangalore Refinery</v>
      </c>
    </row>
    <row r="23" spans="1:28" s="227" customFormat="1" ht="127.5">
      <c r="A23" s="299" t="s">
        <v>642</v>
      </c>
      <c r="B23" s="182" t="str">
        <f ca="1">IF(LEN(A23)=0,"",INDEX('Smelter Look-up'!$A:$A,MATCH($A23,'Smelter Look-up'!$E:$E,0)))</f>
        <v>Gold</v>
      </c>
      <c r="C23" s="186" t="str">
        <f ca="1">IF(LEN(A23)=0,"",INDEX('Smelter Look-up'!$C:$C,MATCH($A23,'Smelter Look-up'!$E:$E,0)))</f>
        <v>Bangko Sentral ng Pilipinas (Central Bank of the Philippines)</v>
      </c>
      <c r="D23" s="230" t="str">
        <f>IF(ISBLANK(A23),"",INDEX('Smelter Look-up'!$C$5:$C$700,MATCH(A23,'Smelter Look-up'!$E$5:$E$700,0)))</f>
        <v>Bangko Sentral ng Pilipinas (Central Bank of the Philippines)</v>
      </c>
      <c r="E23" s="182" t="str">
        <f ca="1">IF(ISERROR($V23),"",OFFSET('Smelter Look-up'!$D$4,$V23-4,0)&amp;"")</f>
        <v>PHILIPPINES</v>
      </c>
      <c r="F23" s="182" t="str">
        <f ca="1">IF(ISERROR($V23),"",OFFSET('Smelter Look-up'!$E$4,$V23-4,0))</f>
        <v>CID000128</v>
      </c>
      <c r="G23" s="182" t="str">
        <f ca="1">IF(C23=$X$4,IF(ISERROR($V23),"Enter smelter details","RMI"),IF(ISERROR($V23),"",OFFSET('Smelter Look-up'!$F$4,$V23-4,0)))</f>
        <v>RMI</v>
      </c>
      <c r="H23" s="183">
        <f ca="1">IF(ISERROR($V23),"",OFFSET('Smelter Look-up'!$G$4,$V23-4,0))</f>
        <v>0</v>
      </c>
      <c r="I23" s="184" t="str">
        <f ca="1">IF(ISERROR($V23),"",OFFSET('Smelter Look-up'!$H$4,$V23-4,0))</f>
        <v>Quezon City</v>
      </c>
      <c r="J23" s="184" t="str">
        <f ca="1">IF(ISERROR($V23),"",OFFSET('Smelter Look-up'!$I$4,$V23-4,0))</f>
        <v>Rizal</v>
      </c>
      <c r="K23" s="224"/>
      <c r="L23" s="224"/>
      <c r="M23" s="224"/>
      <c r="N23" s="224"/>
      <c r="O23" s="224"/>
      <c r="P23" s="185"/>
      <c r="Q23" s="225"/>
      <c r="R23" s="182" t="str">
        <f ca="1">IF(ISERROR($V23),"",OFFSET('Smelter Look-up'!$C$4,$V23-4,0)&amp;"")</f>
        <v>Bangko Sentral ng Pilipinas (Central Bank of the Philippines)</v>
      </c>
      <c r="S23" s="181" t="str">
        <f t="shared" ca="1" si="2"/>
        <v>PH</v>
      </c>
      <c r="T23" s="181" t="str">
        <f ca="1">IF(B23="","",IF(ISERROR(MATCH($J23,SorP!$B$1:$B$6226,0)),"",INDIRECT("'SorP'!$A$"&amp;MATCH($S23&amp;$J23,SorP!C:C,0))))</f>
        <v>PH-RIZ</v>
      </c>
      <c r="U23" s="201"/>
      <c r="V23" s="226">
        <f ca="1">IF(C23="",NA(),IF(OR(C23="Smelter not listed",C23="Smelter not yet identified"),MATCH($B23&amp;$D23,'Smelter Look-up'!$J:$J,0),MATCH($B23&amp;$C23,'Smelter Look-up'!$J:$J,0)))</f>
        <v>43</v>
      </c>
      <c r="X23" s="227">
        <f t="shared" ca="1" si="3"/>
        <v>0</v>
      </c>
      <c r="AB23" s="228" t="str">
        <f t="shared" ca="1" si="4"/>
        <v>GoldBangko Sentral ng Pilipinas (Central Bank of the Philippines)</v>
      </c>
    </row>
    <row r="24" spans="1:28" s="227" customFormat="1" ht="51">
      <c r="A24" s="299" t="s">
        <v>643</v>
      </c>
      <c r="B24" s="182" t="str">
        <f ca="1">IF(LEN(A24)=0,"",INDEX('Smelter Look-up'!$A:$A,MATCH($A24,'Smelter Look-up'!$E:$E,0)))</f>
        <v>Gold</v>
      </c>
      <c r="C24" s="186" t="str">
        <f ca="1">IF(LEN(A24)=0,"",INDEX('Smelter Look-up'!$C:$C,MATCH($A24,'Smelter Look-up'!$E:$E,0)))</f>
        <v>Boliden Ronnskar</v>
      </c>
      <c r="D24" s="230" t="str">
        <f>IF(ISBLANK(A24),"",INDEX('Smelter Look-up'!$C$5:$C$700,MATCH(A24,'Smelter Look-up'!$E$5:$E$700,0)))</f>
        <v>Boliden Ronnskar</v>
      </c>
      <c r="E24" s="182" t="str">
        <f ca="1">IF(ISERROR($V24),"",OFFSET('Smelter Look-up'!$D$4,$V24-4,0)&amp;"")</f>
        <v>SWEDEN</v>
      </c>
      <c r="F24" s="182" t="str">
        <f ca="1">IF(ISERROR($V24),"",OFFSET('Smelter Look-up'!$E$4,$V24-4,0))</f>
        <v>CID000157</v>
      </c>
      <c r="G24" s="182" t="str">
        <f ca="1">IF(C24=$X$4,IF(ISERROR($V24),"Enter smelter details","RMI"),IF(ISERROR($V24),"",OFFSET('Smelter Look-up'!$F$4,$V24-4,0)))</f>
        <v>RMI</v>
      </c>
      <c r="H24" s="183">
        <f ca="1">IF(ISERROR($V24),"",OFFSET('Smelter Look-up'!$G$4,$V24-4,0))</f>
        <v>0</v>
      </c>
      <c r="I24" s="184" t="str">
        <f ca="1">IF(ISERROR($V24),"",OFFSET('Smelter Look-up'!$H$4,$V24-4,0))</f>
        <v>Skelleftehamn</v>
      </c>
      <c r="J24" s="184" t="str">
        <f ca="1">IF(ISERROR($V24),"",OFFSET('Smelter Look-up'!$I$4,$V24-4,0))</f>
        <v>Västerbottens län [SE-24]</v>
      </c>
      <c r="K24" s="224"/>
      <c r="L24" s="224"/>
      <c r="M24" s="224"/>
      <c r="N24" s="224"/>
      <c r="O24" s="224"/>
      <c r="P24" s="185"/>
      <c r="Q24" s="225"/>
      <c r="R24" s="182" t="str">
        <f ca="1">IF(ISERROR($V24),"",OFFSET('Smelter Look-up'!$C$4,$V24-4,0)&amp;"")</f>
        <v>Boliden Ronnskar</v>
      </c>
      <c r="S24" s="181" t="str">
        <f t="shared" ca="1" si="2"/>
        <v>SE</v>
      </c>
      <c r="T24" s="181" t="str">
        <f ca="1">IF(B24="","",IF(ISERROR(MATCH($J24,SorP!$B$1:$B$6226,0)),"",INDIRECT("'SorP'!$A$"&amp;MATCH($S24&amp;$J24,SorP!C:C,0))))</f>
        <v>SE-AC</v>
      </c>
      <c r="U24" s="201"/>
      <c r="V24" s="226">
        <f ca="1">IF(C24="",NA(),IF(OR(C24="Smelter not listed",C24="Smelter not yet identified"),MATCH($B24&amp;$D24,'Smelter Look-up'!$J:$J,0),MATCH($B24&amp;$C24,'Smelter Look-up'!$J:$J,0)))</f>
        <v>44</v>
      </c>
      <c r="X24" s="227">
        <f t="shared" ca="1" si="3"/>
        <v>0</v>
      </c>
      <c r="AB24" s="228" t="str">
        <f t="shared" ca="1" si="4"/>
        <v>GoldBoliden Ronnskar</v>
      </c>
    </row>
    <row r="25" spans="1:28" s="227" customFormat="1" ht="51">
      <c r="A25" s="299" t="s">
        <v>645</v>
      </c>
      <c r="B25" s="182" t="str">
        <f ca="1">IF(LEN(A25)=0,"",INDEX('Smelter Look-up'!$A:$A,MATCH($A25,'Smelter Look-up'!$E:$E,0)))</f>
        <v>Gold</v>
      </c>
      <c r="C25" s="186" t="str">
        <f ca="1">IF(LEN(A25)=0,"",INDEX('Smelter Look-up'!$C:$C,MATCH($A25,'Smelter Look-up'!$E:$E,0)))</f>
        <v>C. Hafner GmbH + Co. KG</v>
      </c>
      <c r="D25" s="230" t="str">
        <f>IF(ISBLANK(A25),"",INDEX('Smelter Look-up'!$C$5:$C$700,MATCH(A25,'Smelter Look-up'!$E$5:$E$700,0)))</f>
        <v>C. Hafner GmbH + Co. KG</v>
      </c>
      <c r="E25" s="182" t="str">
        <f ca="1">IF(ISERROR($V25),"",OFFSET('Smelter Look-up'!$D$4,$V25-4,0)&amp;"")</f>
        <v>GERMANY</v>
      </c>
      <c r="F25" s="182" t="str">
        <f ca="1">IF(ISERROR($V25),"",OFFSET('Smelter Look-up'!$E$4,$V25-4,0))</f>
        <v>CID000176</v>
      </c>
      <c r="G25" s="182" t="str">
        <f ca="1">IF(C25=$X$4,IF(ISERROR($V25),"Enter smelter details","RMI"),IF(ISERROR($V25),"",OFFSET('Smelter Look-up'!$F$4,$V25-4,0)))</f>
        <v>RMI</v>
      </c>
      <c r="H25" s="183">
        <f ca="1">IF(ISERROR($V25),"",OFFSET('Smelter Look-up'!$G$4,$V25-4,0))</f>
        <v>0</v>
      </c>
      <c r="I25" s="184" t="str">
        <f ca="1">IF(ISERROR($V25),"",OFFSET('Smelter Look-up'!$H$4,$V25-4,0))</f>
        <v>Pforzheim</v>
      </c>
      <c r="J25" s="184" t="str">
        <f ca="1">IF(ISERROR($V25),"",OFFSET('Smelter Look-up'!$I$4,$V25-4,0))</f>
        <v>Baden-Württemberg</v>
      </c>
      <c r="K25" s="224"/>
      <c r="L25" s="224"/>
      <c r="M25" s="224"/>
      <c r="N25" s="224"/>
      <c r="O25" s="224"/>
      <c r="P25" s="185"/>
      <c r="Q25" s="225"/>
      <c r="R25" s="182" t="str">
        <f ca="1">IF(ISERROR($V25),"",OFFSET('Smelter Look-up'!$C$4,$V25-4,0)&amp;"")</f>
        <v>C. Hafner GmbH + Co. KG</v>
      </c>
      <c r="S25" s="181" t="str">
        <f t="shared" ca="1" si="2"/>
        <v>DE</v>
      </c>
      <c r="T25" s="181" t="str">
        <f ca="1">IF(B25="","",IF(ISERROR(MATCH($J25,SorP!$B$1:$B$6226,0)),"",INDIRECT("'SorP'!$A$"&amp;MATCH($S25&amp;$J25,SorP!C:C,0))))</f>
        <v>DE-BW</v>
      </c>
      <c r="U25" s="201"/>
      <c r="V25" s="226">
        <f ca="1">IF(C25="",NA(),IF(OR(C25="Smelter not listed",C25="Smelter not yet identified"),MATCH($B25&amp;$D25,'Smelter Look-up'!$J:$J,0),MATCH($B25&amp;$C25,'Smelter Look-up'!$J:$J,0)))</f>
        <v>45</v>
      </c>
      <c r="X25" s="227">
        <f t="shared" ca="1" si="3"/>
        <v>0</v>
      </c>
      <c r="AB25" s="228" t="str">
        <f t="shared" ca="1" si="4"/>
        <v>GoldC. Hafner GmbH + Co. KG</v>
      </c>
    </row>
    <row r="26" spans="1:28" s="227" customFormat="1" ht="102">
      <c r="A26" s="299" t="s">
        <v>647</v>
      </c>
      <c r="B26" s="182" t="str">
        <f ca="1">IF(LEN(A26)=0,"",INDEX('Smelter Look-up'!$A:$A,MATCH($A26,'Smelter Look-up'!$E:$E,0)))</f>
        <v>Gold</v>
      </c>
      <c r="C26" s="186" t="str">
        <f ca="1">IF(LEN(A26)=0,"",INDEX('Smelter Look-up'!$C:$C,MATCH($A26,'Smelter Look-up'!$E:$E,0)))</f>
        <v>CCR Refinery - Glencore Canada Corporation</v>
      </c>
      <c r="D26" s="230" t="str">
        <f>IF(ISBLANK(A26),"",INDEX('Smelter Look-up'!$C$5:$C$700,MATCH(A26,'Smelter Look-up'!$E$5:$E$700,0)))</f>
        <v>CCR Refinery - Glencore Canada Corporation</v>
      </c>
      <c r="E26" s="182" t="str">
        <f ca="1">IF(ISERROR($V26),"",OFFSET('Smelter Look-up'!$D$4,$V26-4,0)&amp;"")</f>
        <v>CANADA</v>
      </c>
      <c r="F26" s="182" t="str">
        <f ca="1">IF(ISERROR($V26),"",OFFSET('Smelter Look-up'!$E$4,$V26-4,0))</f>
        <v>CID000185</v>
      </c>
      <c r="G26" s="182" t="str">
        <f ca="1">IF(C26=$X$4,IF(ISERROR($V26),"Enter smelter details","RMI"),IF(ISERROR($V26),"",OFFSET('Smelter Look-up'!$F$4,$V26-4,0)))</f>
        <v>RMI</v>
      </c>
      <c r="H26" s="183">
        <f ca="1">IF(ISERROR($V26),"",OFFSET('Smelter Look-up'!$G$4,$V26-4,0))</f>
        <v>0</v>
      </c>
      <c r="I26" s="184" t="str">
        <f ca="1">IF(ISERROR($V26),"",OFFSET('Smelter Look-up'!$H$4,$V26-4,0))</f>
        <v>Montréal</v>
      </c>
      <c r="J26" s="184" t="str">
        <f ca="1">IF(ISERROR($V26),"",OFFSET('Smelter Look-up'!$I$4,$V26-4,0))</f>
        <v>Quebec</v>
      </c>
      <c r="K26" s="224"/>
      <c r="L26" s="224"/>
      <c r="M26" s="224"/>
      <c r="N26" s="224"/>
      <c r="O26" s="224"/>
      <c r="P26" s="185"/>
      <c r="Q26" s="225"/>
      <c r="R26" s="182" t="str">
        <f ca="1">IF(ISERROR($V26),"",OFFSET('Smelter Look-up'!$C$4,$V26-4,0)&amp;"")</f>
        <v>CCR Refinery - Glencore Canada Corporation</v>
      </c>
      <c r="S26" s="181" t="str">
        <f t="shared" ca="1" si="2"/>
        <v>CA</v>
      </c>
      <c r="T26" s="181" t="str">
        <f ca="1">IF(B26="","",IF(ISERROR(MATCH($J26,SorP!$B$1:$B$6226,0)),"",INDIRECT("'SorP'!$A$"&amp;MATCH($S26&amp;$J26,SorP!C:C,0))))</f>
        <v>CA-QC</v>
      </c>
      <c r="U26" s="201"/>
      <c r="V26" s="226">
        <f ca="1">IF(C26="",NA(),IF(OR(C26="Smelter not listed",C26="Smelter not yet identified"),MATCH($B26&amp;$D26,'Smelter Look-up'!$J:$J,0),MATCH($B26&amp;$C26,'Smelter Look-up'!$J:$J,0)))</f>
        <v>48</v>
      </c>
      <c r="X26" s="227">
        <f t="shared" ca="1" si="3"/>
        <v>0</v>
      </c>
      <c r="AB26" s="228" t="str">
        <f t="shared" ca="1" si="4"/>
        <v>GoldCCR Refinery - Glencore Canada Corporation</v>
      </c>
    </row>
    <row r="27" spans="1:28" s="227" customFormat="1" ht="38.25">
      <c r="A27" s="299" t="s">
        <v>649</v>
      </c>
      <c r="B27" s="182" t="str">
        <f ca="1">IF(LEN(A27)=0,"",INDEX('Smelter Look-up'!$A:$A,MATCH($A27,'Smelter Look-up'!$E:$E,0)))</f>
        <v>Gold</v>
      </c>
      <c r="C27" s="186" t="str">
        <f ca="1">IF(LEN(A27)=0,"",INDEX('Smelter Look-up'!$C:$C,MATCH($A27,'Smelter Look-up'!$E:$E,0)))</f>
        <v>Chimet S.p.A.</v>
      </c>
      <c r="D27" s="230" t="str">
        <f>IF(ISBLANK(A27),"",INDEX('Smelter Look-up'!$C$5:$C$700,MATCH(A27,'Smelter Look-up'!$E$5:$E$700,0)))</f>
        <v>Chimet S.p.A.</v>
      </c>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 ca="1">IF(C27="",NA(),IF(OR(C27="Smelter not listed",C27="Smelter not yet identified"),MATCH($B27&amp;$D27,'Smelter Look-up'!$J:$J,0),MATCH($B27&amp;$C27,'Smelter Look-up'!$J:$J,0)))</f>
        <v>56</v>
      </c>
      <c r="X27" s="227">
        <f t="shared" ca="1" si="3"/>
        <v>0</v>
      </c>
      <c r="AB27" s="228" t="str">
        <f t="shared" ca="1" si="4"/>
        <v>GoldChimet S.p.A.</v>
      </c>
    </row>
    <row r="28" spans="1:28" s="227" customFormat="1" ht="38.25">
      <c r="A28" s="299" t="s">
        <v>650</v>
      </c>
      <c r="B28" s="182" t="str">
        <f ca="1">IF(LEN(A28)=0,"",INDEX('Smelter Look-up'!$A:$A,MATCH($A28,'Smelter Look-up'!$E:$E,0)))</f>
        <v>Gold</v>
      </c>
      <c r="C28" s="186" t="str">
        <f ca="1">IF(LEN(A28)=0,"",INDEX('Smelter Look-up'!$C:$C,MATCH($A28,'Smelter Look-up'!$E:$E,0)))</f>
        <v>Chugai Mining</v>
      </c>
      <c r="D28" s="230" t="str">
        <f>IF(ISBLANK(A28),"",INDEX('Smelter Look-up'!$C$5:$C$700,MATCH(A28,'Smelter Look-up'!$E$5:$E$700,0)))</f>
        <v>Chugai Mining</v>
      </c>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59</v>
      </c>
      <c r="X28" s="227">
        <f t="shared" ca="1" si="3"/>
        <v>0</v>
      </c>
      <c r="AB28" s="228" t="str">
        <f t="shared" ca="1" si="4"/>
        <v>GoldChugai Mining</v>
      </c>
    </row>
    <row r="29" spans="1:28" s="227" customFormat="1" ht="25.5">
      <c r="A29" s="299" t="s">
        <v>654</v>
      </c>
      <c r="B29" s="182" t="str">
        <f ca="1">IF(LEN(A29)=0,"",INDEX('Smelter Look-up'!$A:$A,MATCH($A29,'Smelter Look-up'!$E:$E,0)))</f>
        <v>Gold</v>
      </c>
      <c r="C29" s="186" t="str">
        <f ca="1">IF(LEN(A29)=0,"",INDEX('Smelter Look-up'!$C:$C,MATCH($A29,'Smelter Look-up'!$E:$E,0)))</f>
        <v>Dowa</v>
      </c>
      <c r="D29" s="230" t="str">
        <f>IF(ISBLANK(A29),"",INDEX('Smelter Look-up'!$C$5:$C$700,MATCH(A29,'Smelter Look-up'!$E$5:$E$700,0)))</f>
        <v>Dowa</v>
      </c>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68</v>
      </c>
      <c r="X29" s="227">
        <f t="shared" ca="1" si="3"/>
        <v>0</v>
      </c>
      <c r="AB29" s="228" t="str">
        <f t="shared" ca="1" si="4"/>
        <v>GoldDowa</v>
      </c>
    </row>
    <row r="30" spans="1:28" s="227" customFormat="1" ht="63.75">
      <c r="A30" s="299" t="s">
        <v>653</v>
      </c>
      <c r="B30" s="182" t="str">
        <f ca="1">IF(LEN(A30)=0,"",INDEX('Smelter Look-up'!$A:$A,MATCH($A30,'Smelter Look-up'!$E:$E,0)))</f>
        <v>Gold</v>
      </c>
      <c r="C30" s="186" t="str">
        <f ca="1">IF(LEN(A30)=0,"",INDEX('Smelter Look-up'!$C:$C,MATCH($A30,'Smelter Look-up'!$E:$E,0)))</f>
        <v>DSC (Do Sung Corporation)</v>
      </c>
      <c r="D30" s="230" t="str">
        <f>IF(ISBLANK(A30),"",INDEX('Smelter Look-up'!$C$5:$C$700,MATCH(A30,'Smelter Look-up'!$E$5:$E$700,0)))</f>
        <v>DSC (Do Sung Corporation)</v>
      </c>
      <c r="E30" s="182" t="str">
        <f ca="1">IF(ISERROR($V30),"",OFFSET('Smelter Look-up'!$D$4,$V30-4,0)&amp;"")</f>
        <v>KOREA, REPUBLIC OF</v>
      </c>
      <c r="F30" s="182" t="str">
        <f ca="1">IF(ISERROR($V30),"",OFFSET('Smelter Look-up'!$E$4,$V30-4,0))</f>
        <v>CID000359</v>
      </c>
      <c r="G30" s="182" t="str">
        <f ca="1">IF(C30=$X$4,IF(ISERROR($V30),"Enter smelter details","RMI"),IF(ISERROR($V30),"",OFFSET('Smelter Look-up'!$F$4,$V30-4,0)))</f>
        <v>RMI</v>
      </c>
      <c r="H30" s="183">
        <f ca="1">IF(ISERROR($V30),"",OFFSET('Smelter Look-up'!$G$4,$V30-4,0))</f>
        <v>0</v>
      </c>
      <c r="I30" s="184" t="str">
        <f ca="1">IF(ISERROR($V30),"",OFFSET('Smelter Look-up'!$H$4,$V30-4,0))</f>
        <v>Gimpo</v>
      </c>
      <c r="J30" s="184" t="str">
        <f ca="1">IF(ISERROR($V30),"",OFFSET('Smelter Look-up'!$I$4,$V30-4,0))</f>
        <v>Gyeonggi-do</v>
      </c>
      <c r="K30" s="224"/>
      <c r="L30" s="224"/>
      <c r="M30" s="224"/>
      <c r="N30" s="224"/>
      <c r="O30" s="224"/>
      <c r="P30" s="185"/>
      <c r="Q30" s="225"/>
      <c r="R30" s="182" t="str">
        <f ca="1">IF(ISERROR($V30),"",OFFSET('Smelter Look-up'!$C$4,$V30-4,0)&amp;"")</f>
        <v>DSC (Do Sung Corporation)</v>
      </c>
      <c r="S30" s="181" t="str">
        <f t="shared" ca="1" si="2"/>
        <v>KR</v>
      </c>
      <c r="T30" s="181" t="str">
        <f ca="1">IF(B30="","",IF(ISERROR(MATCH($J30,SorP!$B$1:$B$6226,0)),"",INDIRECT("'SorP'!$A$"&amp;MATCH($S30&amp;$J30,SorP!C:C,0))))</f>
        <v>KR-41</v>
      </c>
      <c r="U30" s="201"/>
      <c r="V30" s="226">
        <f ca="1">IF(C30="",NA(),IF(OR(C30="Smelter not listed",C30="Smelter not yet identified"),MATCH($B30&amp;$D30,'Smelter Look-up'!$J:$J,0),MATCH($B30&amp;$C30,'Smelter Look-up'!$J:$J,0)))</f>
        <v>72</v>
      </c>
      <c r="X30" s="227">
        <f t="shared" ca="1" si="3"/>
        <v>0</v>
      </c>
      <c r="AB30" s="228" t="str">
        <f t="shared" ca="1" si="4"/>
        <v>GoldDSC (Do Sung Corporation)</v>
      </c>
    </row>
    <row r="31" spans="1:28" s="227" customFormat="1" ht="89.25">
      <c r="A31" s="299" t="s">
        <v>384</v>
      </c>
      <c r="B31" s="182" t="str">
        <f ca="1">IF(LEN(A31)=0,"",INDEX('Smelter Look-up'!$A:$A,MATCH($A31,'Smelter Look-up'!$E:$E,0)))</f>
        <v>Gold</v>
      </c>
      <c r="C31" s="186" t="str">
        <f ca="1">IF(LEN(A31)=0,"",INDEX('Smelter Look-up'!$C:$C,MATCH($A31,'Smelter Look-up'!$E:$E,0)))</f>
        <v>Eco-System Recycling Co., Ltd. East Plant</v>
      </c>
      <c r="D31" s="230" t="str">
        <f>IF(ISBLANK(A31),"",INDEX('Smelter Look-up'!$C$5:$C$700,MATCH(A31,'Smelter Look-up'!$E$5:$E$700,0)))</f>
        <v>Eco-System Recycling Co., Ltd. East Plant</v>
      </c>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73</v>
      </c>
      <c r="X31" s="227">
        <f t="shared" ca="1" si="3"/>
        <v>0</v>
      </c>
      <c r="AB31" s="228" t="str">
        <f t="shared" ca="1" si="4"/>
        <v>GoldEco-System Recycling Co., Ltd. East Plant</v>
      </c>
    </row>
    <row r="32" spans="1:28" s="227" customFormat="1" ht="89.25">
      <c r="A32" s="299" t="s">
        <v>13768</v>
      </c>
      <c r="B32" s="182" t="str">
        <f ca="1">IF(LEN(A32)=0,"",INDEX('Smelter Look-up'!$A:$A,MATCH($A32,'Smelter Look-up'!$E:$E,0)))</f>
        <v>Gold</v>
      </c>
      <c r="C32" s="186" t="str">
        <f ca="1">IF(LEN(A32)=0,"",INDEX('Smelter Look-up'!$C:$C,MATCH($A32,'Smelter Look-up'!$E:$E,0)))</f>
        <v>Eco-System Recycling Co., Ltd. North Plant</v>
      </c>
      <c r="D32" s="230" t="str">
        <f>IF(ISBLANK(A32),"",INDEX('Smelter Look-up'!$C$5:$C$700,MATCH(A32,'Smelter Look-up'!$E$5:$E$700,0)))</f>
        <v>Eco-System Recycling Co., Ltd. North Plant</v>
      </c>
      <c r="E32" s="182" t="str">
        <f ca="1">IF(ISERROR($V32),"",OFFSET('Smelter Look-up'!$D$4,$V32-4,0)&amp;"")</f>
        <v>JAPAN</v>
      </c>
      <c r="F32" s="182" t="str">
        <f ca="1">IF(ISERROR($V32),"",OFFSET('Smelter Look-up'!$E$4,$V32-4,0))</f>
        <v>CID003424</v>
      </c>
      <c r="G32" s="182" t="str">
        <f ca="1">IF(C32=$X$4,IF(ISERROR($V32),"Enter smelter details","RMI"),IF(ISERROR($V32),"",OFFSET('Smelter Look-up'!$F$4,$V32-4,0)))</f>
        <v>RMI</v>
      </c>
      <c r="H32" s="183">
        <f ca="1">IF(ISERROR($V32),"",OFFSET('Smelter Look-up'!$G$4,$V32-4,0))</f>
        <v>0</v>
      </c>
      <c r="I32" s="184" t="str">
        <f ca="1">IF(ISERROR($V32),"",OFFSET('Smelter Look-up'!$H$4,$V32-4,0))</f>
        <v>Kazuno</v>
      </c>
      <c r="J32" s="184" t="str">
        <f ca="1">IF(ISERROR($V32),"",OFFSET('Smelter Look-up'!$I$4,$V32-4,0))</f>
        <v>Akita</v>
      </c>
      <c r="K32" s="224"/>
      <c r="L32" s="224"/>
      <c r="M32" s="224"/>
      <c r="N32" s="224"/>
      <c r="O32" s="224"/>
      <c r="P32" s="185"/>
      <c r="Q32" s="225"/>
      <c r="R32" s="182" t="str">
        <f ca="1">IF(ISERROR($V32),"",OFFSET('Smelter Look-up'!$C$4,$V32-4,0)&amp;"")</f>
        <v>Eco-System Recycling Co., Ltd. North Plant</v>
      </c>
      <c r="S32" s="181" t="str">
        <f t="shared" ca="1" si="2"/>
        <v>JP</v>
      </c>
      <c r="T32" s="181" t="str">
        <f ca="1">IF(B32="","",IF(ISERROR(MATCH($J32,SorP!$B$1:$B$6226,0)),"",INDIRECT("'SorP'!$A$"&amp;MATCH($S32&amp;$J32,SorP!C:C,0))))</f>
        <v>JP-05</v>
      </c>
      <c r="U32" s="201"/>
      <c r="V32" s="226">
        <f ca="1">IF(C32="",NA(),IF(OR(C32="Smelter not listed",C32="Smelter not yet identified"),MATCH($B32&amp;$D32,'Smelter Look-up'!$J:$J,0),MATCH($B32&amp;$C32,'Smelter Look-up'!$J:$J,0)))</f>
        <v>74</v>
      </c>
      <c r="X32" s="227">
        <f t="shared" ca="1" si="3"/>
        <v>0</v>
      </c>
      <c r="AB32" s="228" t="str">
        <f t="shared" ca="1" si="4"/>
        <v>GoldEco-System Recycling Co., Ltd. North Plant</v>
      </c>
    </row>
    <row r="33" spans="1:28" s="227" customFormat="1" ht="89.25">
      <c r="A33" s="299" t="s">
        <v>13769</v>
      </c>
      <c r="B33" s="182" t="str">
        <f ca="1">IF(LEN(A33)=0,"",INDEX('Smelter Look-up'!$A:$A,MATCH($A33,'Smelter Look-up'!$E:$E,0)))</f>
        <v>Gold</v>
      </c>
      <c r="C33" s="186" t="str">
        <f ca="1">IF(LEN(A33)=0,"",INDEX('Smelter Look-up'!$C:$C,MATCH($A33,'Smelter Look-up'!$E:$E,0)))</f>
        <v>Eco-System Recycling Co., Ltd. West Plant</v>
      </c>
      <c r="D33" s="230" t="str">
        <f>IF(ISBLANK(A33),"",INDEX('Smelter Look-up'!$C$5:$C$700,MATCH(A33,'Smelter Look-up'!$E$5:$E$700,0)))</f>
        <v>Eco-System Recycling Co., Ltd. West Plant</v>
      </c>
      <c r="E33" s="182" t="str">
        <f ca="1">IF(ISERROR($V33),"",OFFSET('Smelter Look-up'!$D$4,$V33-4,0)&amp;"")</f>
        <v>JAPAN</v>
      </c>
      <c r="F33" s="182" t="str">
        <f ca="1">IF(ISERROR($V33),"",OFFSET('Smelter Look-up'!$E$4,$V33-4,0))</f>
        <v>CID003425</v>
      </c>
      <c r="G33" s="182" t="str">
        <f ca="1">IF(C33=$X$4,IF(ISERROR($V33),"Enter smelter details","RMI"),IF(ISERROR($V33),"",OFFSET('Smelter Look-up'!$F$4,$V33-4,0)))</f>
        <v>RMI</v>
      </c>
      <c r="H33" s="183">
        <f ca="1">IF(ISERROR($V33),"",OFFSET('Smelter Look-up'!$G$4,$V33-4,0))</f>
        <v>0</v>
      </c>
      <c r="I33" s="184" t="str">
        <f ca="1">IF(ISERROR($V33),"",OFFSET('Smelter Look-up'!$H$4,$V33-4,0))</f>
        <v>Okayama</v>
      </c>
      <c r="J33" s="184" t="str">
        <f ca="1">IF(ISERROR($V33),"",OFFSET('Smelter Look-up'!$I$4,$V33-4,0))</f>
        <v>Okayama</v>
      </c>
      <c r="K33" s="224"/>
      <c r="L33" s="224"/>
      <c r="M33" s="224"/>
      <c r="N33" s="224"/>
      <c r="O33" s="224"/>
      <c r="P33" s="185"/>
      <c r="Q33" s="225"/>
      <c r="R33" s="182" t="str">
        <f ca="1">IF(ISERROR($V33),"",OFFSET('Smelter Look-up'!$C$4,$V33-4,0)&amp;"")</f>
        <v>Eco-System Recycling Co., Ltd. West Plant</v>
      </c>
      <c r="S33" s="181" t="str">
        <f t="shared" ca="1" si="2"/>
        <v>JP</v>
      </c>
      <c r="T33" s="181" t="str">
        <f ca="1">IF(B33="","",IF(ISERROR(MATCH($J33,SorP!$B$1:$B$6226,0)),"",INDIRECT("'SorP'!$A$"&amp;MATCH($S33&amp;$J33,SorP!C:C,0))))</f>
        <v>JP-33</v>
      </c>
      <c r="U33" s="201"/>
      <c r="V33" s="226">
        <f ca="1">IF(C33="",NA(),IF(OR(C33="Smelter not listed",C33="Smelter not yet identified"),MATCH($B33&amp;$D33,'Smelter Look-up'!$J:$J,0),MATCH($B33&amp;$C33,'Smelter Look-up'!$J:$J,0)))</f>
        <v>75</v>
      </c>
      <c r="X33" s="227">
        <f t="shared" ca="1" si="3"/>
        <v>0</v>
      </c>
      <c r="AB33" s="228" t="str">
        <f t="shared" ca="1" si="4"/>
        <v>GoldEco-System Recycling Co., Ltd. West Plant</v>
      </c>
    </row>
    <row r="34" spans="1:28" s="227" customFormat="1" ht="51">
      <c r="A34" s="299" t="s">
        <v>15287</v>
      </c>
      <c r="B34" s="182" t="str">
        <f ca="1">IF(LEN(A34)=0,"",INDEX('Smelter Look-up'!$A:$A,MATCH($A34,'Smelter Look-up'!$E:$E,0)))</f>
        <v>Gold</v>
      </c>
      <c r="C34" s="186" t="str">
        <f ca="1">IF(LEN(A34)=0,"",INDEX('Smelter Look-up'!$C:$C,MATCH($A34,'Smelter Look-up'!$E:$E,0)))</f>
        <v>Gold by Gold Colombia</v>
      </c>
      <c r="D34" s="230" t="str">
        <f>IF(ISBLANK(A34),"",INDEX('Smelter Look-up'!$C$5:$C$700,MATCH(A34,'Smelter Look-up'!$E$5:$E$700,0)))</f>
        <v>Gold by Gold Colombia</v>
      </c>
      <c r="E34" s="182" t="str">
        <f ca="1">IF(ISERROR($V34),"",OFFSET('Smelter Look-up'!$D$4,$V34-4,0)&amp;"")</f>
        <v>COLOMBIA</v>
      </c>
      <c r="F34" s="182" t="str">
        <f ca="1">IF(ISERROR($V34),"",OFFSET('Smelter Look-up'!$E$4,$V34-4,0))</f>
        <v>CID003641</v>
      </c>
      <c r="G34" s="182" t="str">
        <f ca="1">IF(C34=$X$4,IF(ISERROR($V34),"Enter smelter details","RMI"),IF(ISERROR($V34),"",OFFSET('Smelter Look-up'!$F$4,$V34-4,0)))</f>
        <v>RMI</v>
      </c>
      <c r="H34" s="183">
        <f ca="1">IF(ISERROR($V34),"",OFFSET('Smelter Look-up'!$G$4,$V34-4,0))</f>
        <v>0</v>
      </c>
      <c r="I34" s="184" t="str">
        <f ca="1">IF(ISERROR($V34),"",OFFSET('Smelter Look-up'!$H$4,$V34-4,0))</f>
        <v>Medellín</v>
      </c>
      <c r="J34" s="184" t="str">
        <f ca="1">IF(ISERROR($V34),"",OFFSET('Smelter Look-up'!$I$4,$V34-4,0))</f>
        <v>Antioquia</v>
      </c>
      <c r="K34" s="224"/>
      <c r="L34" s="224"/>
      <c r="M34" s="224"/>
      <c r="N34" s="224"/>
      <c r="O34" s="224"/>
      <c r="P34" s="185"/>
      <c r="Q34" s="225"/>
      <c r="R34" s="182" t="str">
        <f ca="1">IF(ISERROR($V34),"",OFFSET('Smelter Look-up'!$C$4,$V34-4,0)&amp;"")</f>
        <v>Gold by Gold Colombia</v>
      </c>
      <c r="S34" s="181" t="str">
        <f t="shared" ca="1" si="2"/>
        <v>CO</v>
      </c>
      <c r="T34" s="181" t="str">
        <f ca="1">IF(B34="","",IF(ISERROR(MATCH($J34,SorP!$B$1:$B$6226,0)),"",INDIRECT("'SorP'!$A$"&amp;MATCH($S34&amp;$J34,SorP!C:C,0))))</f>
        <v>CO-ANT</v>
      </c>
      <c r="U34" s="201"/>
      <c r="V34" s="226">
        <f ca="1">IF(C34="",NA(),IF(OR(C34="Smelter not listed",C34="Smelter not yet identified"),MATCH($B34&amp;$D34,'Smelter Look-up'!$J:$J,0),MATCH($B34&amp;$C34,'Smelter Look-up'!$J:$J,0)))</f>
        <v>92</v>
      </c>
      <c r="X34" s="227">
        <f t="shared" ca="1" si="3"/>
        <v>0</v>
      </c>
      <c r="AB34" s="228" t="str">
        <f t="shared" ca="1" si="4"/>
        <v>GoldGold by Gold Colombia</v>
      </c>
    </row>
    <row r="35" spans="1:28" s="227" customFormat="1" ht="89.25">
      <c r="A35" s="299" t="s">
        <v>727</v>
      </c>
      <c r="B35" s="182" t="str">
        <f ca="1">IF(LEN(A35)=0,"",INDEX('Smelter Look-up'!$A:$A,MATCH($A35,'Smelter Look-up'!$E:$E,0)))</f>
        <v>Gold</v>
      </c>
      <c r="C35" s="186" t="str">
        <f ca="1">IF(LEN(A35)=0,"",INDEX('Smelter Look-up'!$C:$C,MATCH($A35,'Smelter Look-up'!$E:$E,0)))</f>
        <v>Gold Refinery of Zijin Mining Group Co., Ltd.</v>
      </c>
      <c r="D35" s="230" t="str">
        <f>IF(ISBLANK(A35),"",INDEX('Smelter Look-up'!$C$5:$C$700,MATCH(A35,'Smelter Look-up'!$E$5:$E$700,0)))</f>
        <v>Gold Refinery of Zijin Mining Group Co., Ltd.</v>
      </c>
      <c r="E35" s="182" t="str">
        <f ca="1">IF(ISERROR($V35),"",OFFSET('Smelter Look-up'!$D$4,$V35-4,0)&amp;"")</f>
        <v>CHINA</v>
      </c>
      <c r="F35" s="182" t="str">
        <f ca="1">IF(ISERROR($V35),"",OFFSET('Smelter Look-up'!$E$4,$V35-4,0))</f>
        <v>CID002243</v>
      </c>
      <c r="G35" s="182" t="str">
        <f ca="1">IF(C35=$X$4,IF(ISERROR($V35),"Enter smelter details","RMI"),IF(ISERROR($V35),"",OFFSET('Smelter Look-up'!$F$4,$V35-4,0)))</f>
        <v>RMI</v>
      </c>
      <c r="H35" s="183">
        <f ca="1">IF(ISERROR($V35),"",OFFSET('Smelter Look-up'!$G$4,$V35-4,0))</f>
        <v>0</v>
      </c>
      <c r="I35" s="184" t="str">
        <f ca="1">IF(ISERROR($V35),"",OFFSET('Smelter Look-up'!$H$4,$V35-4,0))</f>
        <v>Shanghang</v>
      </c>
      <c r="J35" s="184" t="str">
        <f ca="1">IF(ISERROR($V35),"",OFFSET('Smelter Look-up'!$I$4,$V35-4,0))</f>
        <v>Fujian Sheng</v>
      </c>
      <c r="K35" s="224"/>
      <c r="L35" s="224"/>
      <c r="M35" s="224"/>
      <c r="N35" s="224"/>
      <c r="O35" s="224"/>
      <c r="P35" s="185"/>
      <c r="Q35" s="225"/>
      <c r="R35" s="182" t="str">
        <f ca="1">IF(ISERROR($V35),"",OFFSET('Smelter Look-up'!$C$4,$V35-4,0)&amp;"")</f>
        <v>Gold Refinery of Zijin Mining Group Co., Ltd.</v>
      </c>
      <c r="S35" s="181" t="str">
        <f t="shared" ca="1" si="2"/>
        <v>CN</v>
      </c>
      <c r="T35" s="181" t="str">
        <f ca="1">IF(B35="","",IF(ISERROR(MATCH($J35,SorP!$B$1:$B$6226,0)),"",INDIRECT("'SorP'!$A$"&amp;MATCH($S35&amp;$J35,SorP!C:C,0))))</f>
        <v>CN-FJ</v>
      </c>
      <c r="U35" s="201"/>
      <c r="V35" s="226">
        <f ca="1">IF(C35="",NA(),IF(OR(C35="Smelter not listed",C35="Smelter not yet identified"),MATCH($B35&amp;$D35,'Smelter Look-up'!$J:$J,0),MATCH($B35&amp;$C35,'Smelter Look-up'!$J:$J,0)))</f>
        <v>95</v>
      </c>
      <c r="X35" s="227">
        <f t="shared" ca="1" si="3"/>
        <v>0</v>
      </c>
      <c r="AB35" s="228" t="str">
        <f t="shared" ca="1" si="4"/>
        <v>GoldGold Refinery of Zijin Mining Group Co., Ltd.</v>
      </c>
    </row>
    <row r="36" spans="1:28" s="227" customFormat="1" ht="51">
      <c r="A36" s="299" t="s">
        <v>659</v>
      </c>
      <c r="B36" s="182" t="str">
        <f ca="1">IF(LEN(A36)=0,"",INDEX('Smelter Look-up'!$A:$A,MATCH($A36,'Smelter Look-up'!$E:$E,0)))</f>
        <v>Gold</v>
      </c>
      <c r="C36" s="186" t="str">
        <f ca="1">IF(LEN(A36)=0,"",INDEX('Smelter Look-up'!$C:$C,MATCH($A36,'Smelter Look-up'!$E:$E,0)))</f>
        <v>Heimerle + Meule GmbH</v>
      </c>
      <c r="D36" s="230" t="str">
        <f>IF(ISBLANK(A36),"",INDEX('Smelter Look-up'!$C$5:$C$700,MATCH(A36,'Smelter Look-up'!$E$5:$E$700,0)))</f>
        <v>Heimerle + Meule GmbH</v>
      </c>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4"/>
      <c r="L36" s="224"/>
      <c r="M36" s="224"/>
      <c r="N36" s="224"/>
      <c r="O36" s="224"/>
      <c r="P36" s="185"/>
      <c r="Q36" s="225"/>
      <c r="R36" s="182" t="str">
        <f ca="1">IF(ISERROR($V36),"",OFFSET('Smelter Look-up'!$C$4,$V36-4,0)&amp;"")</f>
        <v>Heimerle + Meule GmbH</v>
      </c>
      <c r="S36" s="181" t="str">
        <f t="shared" ca="1" si="2"/>
        <v>DE</v>
      </c>
      <c r="T36" s="181" t="str">
        <f ca="1">IF(B36="","",IF(ISERROR(MATCH($J36,SorP!$B$1:$B$6226,0)),"",INDIRECT("'SorP'!$A$"&amp;MATCH($S36&amp;$J36,SorP!C:C,0))))</f>
        <v>DE-BW</v>
      </c>
      <c r="U36" s="201"/>
      <c r="V36" s="226">
        <f ca="1">IF(C36="",NA(),IF(OR(C36="Smelter not listed",C36="Smelter not yet identified"),MATCH($B36&amp;$D36,'Smelter Look-up'!$J:$J,0),MATCH($B36&amp;$C36,'Smelter Look-up'!$J:$J,0)))</f>
        <v>104</v>
      </c>
      <c r="X36" s="227">
        <f t="shared" ca="1" si="3"/>
        <v>0</v>
      </c>
      <c r="AB36" s="228" t="str">
        <f t="shared" ca="1" si="4"/>
        <v>GoldHeimerle + Meule GmbH</v>
      </c>
    </row>
    <row r="37" spans="1:28" s="227" customFormat="1" ht="63.75">
      <c r="A37" s="299" t="s">
        <v>661</v>
      </c>
      <c r="B37" s="182" t="str">
        <f ca="1">IF(LEN(A37)=0,"",INDEX('Smelter Look-up'!$A:$A,MATCH($A37,'Smelter Look-up'!$E:$E,0)))</f>
        <v>Gold</v>
      </c>
      <c r="C37" s="186" t="str">
        <f ca="1">IF(LEN(A37)=0,"",INDEX('Smelter Look-up'!$C:$C,MATCH($A37,'Smelter Look-up'!$E:$E,0)))</f>
        <v>Heraeus Germany GmbH Co. KG</v>
      </c>
      <c r="D37" s="230" t="str">
        <f>IF(ISBLANK(A37),"",INDEX('Smelter Look-up'!$C$5:$C$700,MATCH(A37,'Smelter Look-up'!$E$5:$E$700,0)))</f>
        <v>Heraeus Germany GmbH Co. KG</v>
      </c>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ca="1" si="2"/>
        <v>DE</v>
      </c>
      <c r="T37" s="181" t="str">
        <f ca="1">IF(B37="","",IF(ISERROR(MATCH($J37,SorP!$B$1:$B$6226,0)),"",INDIRECT("'SorP'!$A$"&amp;MATCH($S37&amp;$J37,SorP!C:C,0))))</f>
        <v>DE-HE</v>
      </c>
      <c r="U37" s="201"/>
      <c r="V37" s="226">
        <f ca="1">IF(C37="",NA(),IF(OR(C37="Smelter not listed",C37="Smelter not yet identified"),MATCH($B37&amp;$D37,'Smelter Look-up'!$J:$J,0),MATCH($B37&amp;$C37,'Smelter Look-up'!$J:$J,0)))</f>
        <v>108</v>
      </c>
      <c r="X37" s="227">
        <f t="shared" ca="1" si="3"/>
        <v>0</v>
      </c>
      <c r="AB37" s="228" t="str">
        <f t="shared" ca="1" si="4"/>
        <v>GoldHeraeus Germany GmbH Co. KG</v>
      </c>
    </row>
    <row r="38" spans="1:28" s="227" customFormat="1" ht="76.5">
      <c r="A38" s="299" t="s">
        <v>660</v>
      </c>
      <c r="B38" s="182" t="str">
        <f ca="1">IF(LEN(A38)=0,"",INDEX('Smelter Look-up'!$A:$A,MATCH($A38,'Smelter Look-up'!$E:$E,0)))</f>
        <v>Gold</v>
      </c>
      <c r="C38" s="186" t="str">
        <f ca="1">IF(LEN(A38)=0,"",INDEX('Smelter Look-up'!$C:$C,MATCH($A38,'Smelter Look-up'!$E:$E,0)))</f>
        <v>Heraeus Metals Hong Kong Ltd.</v>
      </c>
      <c r="D38" s="230" t="str">
        <f>IF(ISBLANK(A38),"",INDEX('Smelter Look-up'!$C$5:$C$700,MATCH(A38,'Smelter Look-up'!$E$5:$E$700,0)))</f>
        <v>Heraeus Metals Hong Kong Ltd.</v>
      </c>
      <c r="E38" s="182" t="str">
        <f ca="1">IF(ISERROR($V38),"",OFFSET('Smelter Look-up'!$D$4,$V38-4,0)&amp;"")</f>
        <v>CHINA</v>
      </c>
      <c r="F38" s="182" t="str">
        <f ca="1">IF(ISERROR($V38),"",OFFSET('Smelter Look-up'!$E$4,$V38-4,0))</f>
        <v>CID000707</v>
      </c>
      <c r="G38" s="182" t="str">
        <f ca="1">IF(C38=$X$4,IF(ISERROR($V38),"Enter smelter details","RMI"),IF(ISERROR($V38),"",OFFSET('Smelter Look-up'!$F$4,$V38-4,0)))</f>
        <v>RMI</v>
      </c>
      <c r="H38" s="183">
        <f ca="1">IF(ISERROR($V38),"",OFFSET('Smelter Look-up'!$G$4,$V38-4,0))</f>
        <v>0</v>
      </c>
      <c r="I38" s="184" t="str">
        <f ca="1">IF(ISERROR($V38),"",OFFSET('Smelter Look-up'!$H$4,$V38-4,0))</f>
        <v>Fanling</v>
      </c>
      <c r="J38" s="184" t="str">
        <f ca="1">IF(ISERROR($V38),"",OFFSET('Smelter Look-up'!$I$4,$V38-4,0))</f>
        <v>Hong Kong SAR</v>
      </c>
      <c r="K38" s="224"/>
      <c r="L38" s="224"/>
      <c r="M38" s="224"/>
      <c r="N38" s="224"/>
      <c r="O38" s="224"/>
      <c r="P38" s="185"/>
      <c r="Q38" s="225"/>
      <c r="R38" s="182" t="str">
        <f ca="1">IF(ISERROR($V38),"",OFFSET('Smelter Look-up'!$C$4,$V38-4,0)&amp;"")</f>
        <v>Heraeus Metals Hong Kong Ltd.</v>
      </c>
      <c r="S38" s="181" t="str">
        <f t="shared" ref="S38:S68" ca="1" si="5">IF(B38="","",IF(ISERROR(MATCH($E38,CL,0)),"Unknown",INDIRECT("'C'!$A$"&amp;MATCH($E38,CL,0)+1)))</f>
        <v>CN</v>
      </c>
      <c r="T38" s="181" t="str">
        <f ca="1">IF(B38="","",IF(ISERROR(MATCH($J38,SorP!$B$1:$B$6226,0)),"",INDIRECT("'SorP'!$A$"&amp;MATCH($S38&amp;$J38,SorP!C:C,0))))</f>
        <v>CN-HK</v>
      </c>
      <c r="U38" s="201"/>
      <c r="V38" s="226">
        <f ca="1">IF(C38="",NA(),IF(OR(C38="Smelter not listed",C38="Smelter not yet identified"),MATCH($B38&amp;$D38,'Smelter Look-up'!$J:$J,0),MATCH($B38&amp;$C38,'Smelter Look-up'!$J:$J,0)))</f>
        <v>110</v>
      </c>
      <c r="X38" s="227">
        <f t="shared" ref="X38:X68" ca="1" si="6">IF(AND(C38="Smelter not listed",OR(LEN(D38)=0,LEN(E38)=0)),1,0)</f>
        <v>0</v>
      </c>
      <c r="AB38" s="228" t="str">
        <f t="shared" ref="AB38:AB68" ca="1" si="7">B38&amp;C38</f>
        <v>GoldHeraeus Metals Hong Kong Ltd.</v>
      </c>
    </row>
    <row r="39" spans="1:28" s="227" customFormat="1" ht="153">
      <c r="A39" s="299" t="s">
        <v>664</v>
      </c>
      <c r="B39" s="182" t="str">
        <f ca="1">IF(LEN(A39)=0,"",INDEX('Smelter Look-up'!$A:$A,MATCH($A39,'Smelter Look-up'!$E:$E,0)))</f>
        <v>Gold</v>
      </c>
      <c r="C39" s="186" t="str">
        <f ca="1">IF(LEN(A39)=0,"",INDEX('Smelter Look-up'!$C:$C,MATCH($A39,'Smelter Look-up'!$E:$E,0)))</f>
        <v>Inner Mongolia Qiankun Gold and Silver Refinery Share Co., Ltd.</v>
      </c>
      <c r="D39" s="230" t="str">
        <f>IF(ISBLANK(A39),"",INDEX('Smelter Look-up'!$C$5:$C$700,MATCH(A39,'Smelter Look-up'!$E$5:$E$700,0)))</f>
        <v>Inner Mongolia Qiankun Gold and Silver Refinery Share Co., Ltd.</v>
      </c>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121</v>
      </c>
      <c r="X39" s="227">
        <f t="shared" ca="1" si="6"/>
        <v>0</v>
      </c>
      <c r="AB39" s="228" t="str">
        <f t="shared" ca="1" si="7"/>
        <v>GoldInner Mongolia Qiankun Gold and Silver Refinery Share Co., Ltd.</v>
      </c>
    </row>
    <row r="40" spans="1:28" s="227" customFormat="1" ht="76.5">
      <c r="A40" s="299" t="s">
        <v>665</v>
      </c>
      <c r="B40" s="182" t="str">
        <f ca="1">IF(LEN(A40)=0,"",INDEX('Smelter Look-up'!$A:$A,MATCH($A40,'Smelter Look-up'!$E:$E,0)))</f>
        <v>Gold</v>
      </c>
      <c r="C40" s="186" t="str">
        <f ca="1">IF(LEN(A40)=0,"",INDEX('Smelter Look-up'!$C:$C,MATCH($A40,'Smelter Look-up'!$E:$E,0)))</f>
        <v>Ishifuku Metal Industry Co., Ltd.</v>
      </c>
      <c r="D40" s="230" t="str">
        <f>IF(ISBLANK(A40),"",INDEX('Smelter Look-up'!$C$5:$C$700,MATCH(A40,'Smelter Look-up'!$E$5:$E$700,0)))</f>
        <v>Ishifuku Metal Industry Co., Ltd.</v>
      </c>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123</v>
      </c>
      <c r="X40" s="227">
        <f t="shared" ca="1" si="6"/>
        <v>0</v>
      </c>
      <c r="AB40" s="228" t="str">
        <f t="shared" ca="1" si="7"/>
        <v>GoldIshifuku Metal Industry Co., Ltd.</v>
      </c>
    </row>
    <row r="41" spans="1:28" s="227" customFormat="1" ht="51">
      <c r="A41" s="299" t="s">
        <v>666</v>
      </c>
      <c r="B41" s="182" t="str">
        <f ca="1">IF(LEN(A41)=0,"",INDEX('Smelter Look-up'!$A:$A,MATCH($A41,'Smelter Look-up'!$E:$E,0)))</f>
        <v>Gold</v>
      </c>
      <c r="C41" s="186" t="str">
        <f ca="1">IF(LEN(A41)=0,"",INDEX('Smelter Look-up'!$C:$C,MATCH($A41,'Smelter Look-up'!$E:$E,0)))</f>
        <v>Istanbul Gold Refinery</v>
      </c>
      <c r="D41" s="230" t="str">
        <f>IF(ISBLANK(A41),"",INDEX('Smelter Look-up'!$C$5:$C$700,MATCH(A41,'Smelter Look-up'!$E$5:$E$700,0)))</f>
        <v>Istanbul Gold Refinery</v>
      </c>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124</v>
      </c>
      <c r="X41" s="227">
        <f t="shared" ca="1" si="6"/>
        <v>0</v>
      </c>
      <c r="AB41" s="228" t="str">
        <f t="shared" ca="1" si="7"/>
        <v>GoldIstanbul Gold Refinery</v>
      </c>
    </row>
    <row r="42" spans="1:28" s="227" customFormat="1" ht="25.5">
      <c r="A42" s="299" t="s">
        <v>2455</v>
      </c>
      <c r="B42" s="182" t="str">
        <f ca="1">IF(LEN(A42)=0,"",INDEX('Smelter Look-up'!$A:$A,MATCH($A42,'Smelter Look-up'!$E:$E,0)))</f>
        <v>Gold</v>
      </c>
      <c r="C42" s="186" t="str">
        <f ca="1">IF(LEN(A42)=0,"",INDEX('Smelter Look-up'!$C:$C,MATCH($A42,'Smelter Look-up'!$E:$E,0)))</f>
        <v>Italpreziosi</v>
      </c>
      <c r="D42" s="230" t="str">
        <f>IF(ISBLANK(A42),"",INDEX('Smelter Look-up'!$C$5:$C$700,MATCH(A42,'Smelter Look-up'!$E$5:$E$700,0)))</f>
        <v>Italpreziosi</v>
      </c>
      <c r="E42" s="182" t="str">
        <f ca="1">IF(ISERROR($V42),"",OFFSET('Smelter Look-up'!$D$4,$V42-4,0)&amp;"")</f>
        <v>ITALY</v>
      </c>
      <c r="F42" s="182" t="str">
        <f ca="1">IF(ISERROR($V42),"",OFFSET('Smelter Look-up'!$E$4,$V42-4,0))</f>
        <v>CID002765</v>
      </c>
      <c r="G42" s="182" t="str">
        <f ca="1">IF(C42=$X$4,IF(ISERROR($V42),"Enter smelter details","RMI"),IF(ISERROR($V42),"",OFFSET('Smelter Look-up'!$F$4,$V42-4,0)))</f>
        <v>RMI</v>
      </c>
      <c r="H42" s="183">
        <f ca="1">IF(ISERROR($V42),"",OFFSET('Smelter Look-up'!$G$4,$V42-4,0))</f>
        <v>0</v>
      </c>
      <c r="I42" s="184" t="str">
        <f ca="1">IF(ISERROR($V42),"",OFFSET('Smelter Look-up'!$H$4,$V42-4,0))</f>
        <v>Arezzo</v>
      </c>
      <c r="J42" s="184" t="str">
        <f ca="1">IF(ISERROR($V42),"",OFFSET('Smelter Look-up'!$I$4,$V42-4,0))</f>
        <v>Toscana</v>
      </c>
      <c r="K42" s="224"/>
      <c r="L42" s="224"/>
      <c r="M42" s="224"/>
      <c r="N42" s="224"/>
      <c r="O42" s="224"/>
      <c r="P42" s="185"/>
      <c r="Q42" s="225"/>
      <c r="R42" s="182" t="str">
        <f ca="1">IF(ISERROR($V42),"",OFFSET('Smelter Look-up'!$C$4,$V42-4,0)&amp;"")</f>
        <v>Italpreziosi</v>
      </c>
      <c r="S42" s="181" t="str">
        <f t="shared" ca="1" si="5"/>
        <v>IT</v>
      </c>
      <c r="T42" s="181" t="str">
        <f ca="1">IF(B42="","",IF(ISERROR(MATCH($J42,SorP!$B$1:$B$6226,0)),"",INDIRECT("'SorP'!$A$"&amp;MATCH($S42&amp;$J42,SorP!C:C,0))))</f>
        <v>IT-52</v>
      </c>
      <c r="U42" s="201"/>
      <c r="V42" s="226">
        <f ca="1">IF(C42="",NA(),IF(OR(C42="Smelter not listed",C42="Smelter not yet identified"),MATCH($B42&amp;$D42,'Smelter Look-up'!$J:$J,0),MATCH($B42&amp;$C42,'Smelter Look-up'!$J:$J,0)))</f>
        <v>125</v>
      </c>
      <c r="X42" s="227">
        <f t="shared" ca="1" si="6"/>
        <v>0</v>
      </c>
      <c r="AB42" s="228" t="str">
        <f t="shared" ca="1" si="7"/>
        <v>GoldItalpreziosi</v>
      </c>
    </row>
    <row r="43" spans="1:28" s="227" customFormat="1" ht="25.5">
      <c r="A43" s="299" t="s">
        <v>667</v>
      </c>
      <c r="B43" s="182" t="str">
        <f ca="1">IF(LEN(A43)=0,"",INDEX('Smelter Look-up'!$A:$A,MATCH($A43,'Smelter Look-up'!$E:$E,0)))</f>
        <v>Gold</v>
      </c>
      <c r="C43" s="186" t="str">
        <f ca="1">IF(LEN(A43)=0,"",INDEX('Smelter Look-up'!$C:$C,MATCH($A43,'Smelter Look-up'!$E:$E,0)))</f>
        <v>Japan Mint</v>
      </c>
      <c r="D43" s="230" t="str">
        <f>IF(ISBLANK(A43),"",INDEX('Smelter Look-up'!$C$5:$C$700,MATCH(A43,'Smelter Look-up'!$E$5:$E$700,0)))</f>
        <v>Japan Mint</v>
      </c>
      <c r="E43" s="182" t="str">
        <f ca="1">IF(ISERROR($V43),"",OFFSET('Smelter Look-up'!$D$4,$V43-4,0)&amp;"")</f>
        <v>JAPAN</v>
      </c>
      <c r="F43" s="182" t="str">
        <f ca="1">IF(ISERROR($V43),"",OFFSET('Smelter Look-up'!$E$4,$V43-4,0))</f>
        <v>CID000823</v>
      </c>
      <c r="G43" s="182" t="str">
        <f ca="1">IF(C43=$X$4,IF(ISERROR($V43),"Enter smelter details","RMI"),IF(ISERROR($V43),"",OFFSET('Smelter Look-up'!$F$4,$V43-4,0)))</f>
        <v>RMI</v>
      </c>
      <c r="H43" s="183">
        <f ca="1">IF(ISERROR($V43),"",OFFSET('Smelter Look-up'!$G$4,$V43-4,0))</f>
        <v>0</v>
      </c>
      <c r="I43" s="184" t="str">
        <f ca="1">IF(ISERROR($V43),"",OFFSET('Smelter Look-up'!$H$4,$V43-4,0))</f>
        <v>Osaka</v>
      </c>
      <c r="J43" s="184" t="str">
        <f ca="1">IF(ISERROR($V43),"",OFFSET('Smelter Look-up'!$I$4,$V43-4,0))</f>
        <v>Osaka</v>
      </c>
      <c r="K43" s="224"/>
      <c r="L43" s="224"/>
      <c r="M43" s="224"/>
      <c r="N43" s="224"/>
      <c r="O43" s="224"/>
      <c r="P43" s="185"/>
      <c r="Q43" s="225"/>
      <c r="R43" s="182" t="str">
        <f ca="1">IF(ISERROR($V43),"",OFFSET('Smelter Look-up'!$C$4,$V43-4,0)&amp;"")</f>
        <v>Japan Mint</v>
      </c>
      <c r="S43" s="181" t="str">
        <f t="shared" ca="1" si="5"/>
        <v>JP</v>
      </c>
      <c r="T43" s="181" t="str">
        <f ca="1">IF(B43="","",IF(ISERROR(MATCH($J43,SorP!$B$1:$B$6226,0)),"",INDIRECT("'SorP'!$A$"&amp;MATCH($S43&amp;$J43,SorP!C:C,0))))</f>
        <v>JP-27</v>
      </c>
      <c r="U43" s="201"/>
      <c r="V43" s="226">
        <f ca="1">IF(C43="",NA(),IF(OR(C43="Smelter not listed",C43="Smelter not yet identified"),MATCH($B43&amp;$D43,'Smelter Look-up'!$J:$J,0),MATCH($B43&amp;$C43,'Smelter Look-up'!$J:$J,0)))</f>
        <v>127</v>
      </c>
      <c r="X43" s="227">
        <f t="shared" ca="1" si="6"/>
        <v>0</v>
      </c>
      <c r="AB43" s="228" t="str">
        <f t="shared" ca="1" si="7"/>
        <v>GoldJapan Mint</v>
      </c>
    </row>
    <row r="44" spans="1:28" s="227" customFormat="1" ht="76.5">
      <c r="A44" s="299" t="s">
        <v>673</v>
      </c>
      <c r="B44" s="182" t="str">
        <f ca="1">IF(LEN(A44)=0,"",INDEX('Smelter Look-up'!$A:$A,MATCH($A44,'Smelter Look-up'!$E:$E,0)))</f>
        <v>Gold</v>
      </c>
      <c r="C44" s="186" t="str">
        <f ca="1">IF(LEN(A44)=0,"",INDEX('Smelter Look-up'!$C:$C,MATCH($A44,'Smelter Look-up'!$E:$E,0)))</f>
        <v>JX Nippon Mining &amp; Metals Co., Ltd.</v>
      </c>
      <c r="D44" s="230" t="str">
        <f>IF(ISBLANK(A44),"",INDEX('Smelter Look-up'!$C$5:$C$700,MATCH(A44,'Smelter Look-up'!$E$5:$E$700,0)))</f>
        <v>JX Nippon Mining &amp; Metals Co., Ltd.</v>
      </c>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5"/>
        <v>JP</v>
      </c>
      <c r="T44" s="181" t="str">
        <f ca="1">IF(B44="","",IF(ISERROR(MATCH($J44,SorP!$B$1:$B$6226,0)),"",INDIRECT("'SorP'!$A$"&amp;MATCH($S44&amp;$J44,SorP!C:C,0))))</f>
        <v>JP-44</v>
      </c>
      <c r="U44" s="201"/>
      <c r="V44" s="226">
        <f ca="1">IF(C44="",NA(),IF(OR(C44="Smelter not listed",C44="Smelter not yet identified"),MATCH($B44&amp;$D44,'Smelter Look-up'!$J:$J,0),MATCH($B44&amp;$C44,'Smelter Look-up'!$J:$J,0)))</f>
        <v>137</v>
      </c>
      <c r="X44" s="227">
        <f t="shared" ca="1" si="6"/>
        <v>0</v>
      </c>
      <c r="AB44" s="228" t="str">
        <f t="shared" ca="1" si="7"/>
        <v>GoldJX Nippon Mining &amp; Metals Co., Ltd.</v>
      </c>
    </row>
    <row r="45" spans="1:28" s="227" customFormat="1" ht="25.5">
      <c r="A45" s="299" t="s">
        <v>674</v>
      </c>
      <c r="B45" s="182" t="str">
        <f ca="1">IF(LEN(A45)=0,"",INDEX('Smelter Look-up'!$A:$A,MATCH($A45,'Smelter Look-up'!$E:$E,0)))</f>
        <v>Gold</v>
      </c>
      <c r="C45" s="186" t="str">
        <f ca="1">IF(LEN(A45)=0,"",INDEX('Smelter Look-up'!$C:$C,MATCH($A45,'Smelter Look-up'!$E:$E,0)))</f>
        <v>Kazzinc</v>
      </c>
      <c r="D45" s="230" t="str">
        <f>IF(ISBLANK(A45),"",INDEX('Smelter Look-up'!$C$5:$C$700,MATCH(A45,'Smelter Look-up'!$E$5:$E$700,0)))</f>
        <v>Kazzinc</v>
      </c>
      <c r="E45" s="182" t="str">
        <f ca="1">IF(ISERROR($V45),"",OFFSET('Smelter Look-up'!$D$4,$V45-4,0)&amp;"")</f>
        <v>KAZAKHSTAN</v>
      </c>
      <c r="F45" s="182" t="str">
        <f ca="1">IF(ISERROR($V45),"",OFFSET('Smelter Look-up'!$E$4,$V45-4,0))</f>
        <v>CID000957</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5"/>
        <v>KZ</v>
      </c>
      <c r="T45" s="181" t="str">
        <f ca="1">IF(B45="","",IF(ISERROR(MATCH($J45,SorP!$B$1:$B$6226,0)),"",INDIRECT("'SorP'!$A$"&amp;MATCH($S45&amp;$J45,SorP!C:C,0))))</f>
        <v>KZ-KAR</v>
      </c>
      <c r="U45" s="201"/>
      <c r="V45" s="226">
        <f ca="1">IF(C45="",NA(),IF(OR(C45="Smelter not listed",C45="Smelter not yet identified"),MATCH($B45&amp;$D45,'Smelter Look-up'!$J:$J,0),MATCH($B45&amp;$C45,'Smelter Look-up'!$J:$J,0)))</f>
        <v>141</v>
      </c>
      <c r="X45" s="227">
        <f t="shared" ca="1" si="6"/>
        <v>0</v>
      </c>
      <c r="AB45" s="228" t="str">
        <f t="shared" ca="1" si="7"/>
        <v>GoldKazzinc</v>
      </c>
    </row>
    <row r="46" spans="1:28" s="227" customFormat="1" ht="63.75">
      <c r="A46" s="299" t="s">
        <v>676</v>
      </c>
      <c r="B46" s="182" t="str">
        <f ca="1">IF(LEN(A46)=0,"",INDEX('Smelter Look-up'!$A:$A,MATCH($A46,'Smelter Look-up'!$E:$E,0)))</f>
        <v>Gold</v>
      </c>
      <c r="C46" s="186" t="str">
        <f ca="1">IF(LEN(A46)=0,"",INDEX('Smelter Look-up'!$C:$C,MATCH($A46,'Smelter Look-up'!$E:$E,0)))</f>
        <v>Kennecott Utah Copper LLC</v>
      </c>
      <c r="D46" s="230" t="str">
        <f>IF(ISBLANK(A46),"",INDEX('Smelter Look-up'!$C$5:$C$700,MATCH(A46,'Smelter Look-up'!$E$5:$E$700,0)))</f>
        <v>Kennecott Utah Copper LLC</v>
      </c>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5"/>
        <v>US</v>
      </c>
      <c r="T46" s="181" t="str">
        <f ca="1">IF(B46="","",IF(ISERROR(MATCH($J46,SorP!$B$1:$B$6226,0)),"",INDIRECT("'SorP'!$A$"&amp;MATCH($S46&amp;$J46,SorP!C:C,0))))</f>
        <v>US-UT</v>
      </c>
      <c r="U46" s="201"/>
      <c r="V46" s="226">
        <f ca="1">IF(C46="",NA(),IF(OR(C46="Smelter not listed",C46="Smelter not yet identified"),MATCH($B46&amp;$D46,'Smelter Look-up'!$J:$J,0),MATCH($B46&amp;$C46,'Smelter Look-up'!$J:$J,0)))</f>
        <v>142</v>
      </c>
      <c r="X46" s="227">
        <f t="shared" ca="1" si="6"/>
        <v>0</v>
      </c>
      <c r="AB46" s="228" t="str">
        <f t="shared" ca="1" si="7"/>
        <v>GoldKennecott Utah Copper LLC</v>
      </c>
    </row>
    <row r="47" spans="1:28" s="227" customFormat="1" ht="76.5">
      <c r="A47" s="299" t="s">
        <v>1354</v>
      </c>
      <c r="B47" s="182" t="str">
        <f ca="1">IF(LEN(A47)=0,"",INDEX('Smelter Look-up'!$A:$A,MATCH($A47,'Smelter Look-up'!$E:$E,0)))</f>
        <v>Gold</v>
      </c>
      <c r="C47" s="186" t="str">
        <f ca="1">IF(LEN(A47)=0,"",INDEX('Smelter Look-up'!$C:$C,MATCH($A47,'Smelter Look-up'!$E:$E,0)))</f>
        <v>KGHM Polska Miedz Spolka Akcyjna</v>
      </c>
      <c r="D47" s="230" t="str">
        <f>IF(ISBLANK(A47),"",INDEX('Smelter Look-up'!$C$5:$C$700,MATCH(A47,'Smelter Look-up'!$E$5:$E$700,0)))</f>
        <v>KGHM Polska Miedz Spolka Akcyjna</v>
      </c>
      <c r="E47" s="182" t="str">
        <f ca="1">IF(ISERROR($V47),"",OFFSET('Smelter Look-up'!$D$4,$V47-4,0)&amp;"")</f>
        <v>POLAND</v>
      </c>
      <c r="F47" s="182" t="str">
        <f ca="1">IF(ISERROR($V47),"",OFFSET('Smelter Look-up'!$E$4,$V47-4,0))</f>
        <v>CID002511</v>
      </c>
      <c r="G47" s="182" t="str">
        <f ca="1">IF(C47=$X$4,IF(ISERROR($V47),"Enter smelter details","RMI"),IF(ISERROR($V47),"",OFFSET('Smelter Look-up'!$F$4,$V47-4,0)))</f>
        <v>RMI</v>
      </c>
      <c r="H47" s="183">
        <f ca="1">IF(ISERROR($V47),"",OFFSET('Smelter Look-up'!$G$4,$V47-4,0))</f>
        <v>0</v>
      </c>
      <c r="I47" s="184" t="str">
        <f ca="1">IF(ISERROR($V47),"",OFFSET('Smelter Look-up'!$H$4,$V47-4,0))</f>
        <v>Lubin</v>
      </c>
      <c r="J47" s="184" t="str">
        <f ca="1">IF(ISERROR($V47),"",OFFSET('Smelter Look-up'!$I$4,$V47-4,0))</f>
        <v>Dolnośląskie</v>
      </c>
      <c r="K47" s="224"/>
      <c r="L47" s="224"/>
      <c r="M47" s="224"/>
      <c r="N47" s="224"/>
      <c r="O47" s="224"/>
      <c r="P47" s="185"/>
      <c r="Q47" s="225"/>
      <c r="R47" s="182" t="str">
        <f ca="1">IF(ISERROR($V47),"",OFFSET('Smelter Look-up'!$C$4,$V47-4,0)&amp;"")</f>
        <v>KGHM Polska Miedz Spolka Akcyjna</v>
      </c>
      <c r="S47" s="181" t="str">
        <f t="shared" ca="1" si="5"/>
        <v>PL</v>
      </c>
      <c r="T47" s="181" t="str">
        <f ca="1">IF(B47="","",IF(ISERROR(MATCH($J47,SorP!$B$1:$B$6226,0)),"",INDIRECT("'SorP'!$A$"&amp;MATCH($S47&amp;$J47,SorP!C:C,0))))</f>
        <v>PL-02</v>
      </c>
      <c r="U47" s="201"/>
      <c r="V47" s="226">
        <f ca="1">IF(C47="",NA(),IF(OR(C47="Smelter not listed",C47="Smelter not yet identified"),MATCH($B47&amp;$D47,'Smelter Look-up'!$J:$J,0),MATCH($B47&amp;$C47,'Smelter Look-up'!$J:$J,0)))</f>
        <v>144</v>
      </c>
      <c r="X47" s="227">
        <f t="shared" ca="1" si="6"/>
        <v>0</v>
      </c>
      <c r="AB47" s="228" t="str">
        <f t="shared" ca="1" si="7"/>
        <v>GoldKGHM Polska Miedz Spolka Akcyjna</v>
      </c>
    </row>
    <row r="48" spans="1:28" s="227" customFormat="1" ht="63.75">
      <c r="A48" s="299" t="s">
        <v>677</v>
      </c>
      <c r="B48" s="182" t="str">
        <f ca="1">IF(LEN(A48)=0,"",INDEX('Smelter Look-up'!$A:$A,MATCH($A48,'Smelter Look-up'!$E:$E,0)))</f>
        <v>Gold</v>
      </c>
      <c r="C48" s="186" t="str">
        <f ca="1">IF(LEN(A48)=0,"",INDEX('Smelter Look-up'!$C:$C,MATCH($A48,'Smelter Look-up'!$E:$E,0)))</f>
        <v>Kojima Chemicals Co., Ltd.</v>
      </c>
      <c r="D48" s="230" t="str">
        <f>IF(ISBLANK(A48),"",INDEX('Smelter Look-up'!$C$5:$C$700,MATCH(A48,'Smelter Look-up'!$E$5:$E$700,0)))</f>
        <v>Kojima Chemicals Co., Ltd.</v>
      </c>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147</v>
      </c>
      <c r="X48" s="227">
        <f t="shared" ca="1" si="6"/>
        <v>0</v>
      </c>
      <c r="AB48" s="228" t="str">
        <f t="shared" ca="1" si="7"/>
        <v>GoldKojima Chemicals Co., Ltd.</v>
      </c>
    </row>
    <row r="49" spans="1:28" s="227" customFormat="1" ht="51">
      <c r="A49" s="299" t="s">
        <v>1678</v>
      </c>
      <c r="B49" s="182" t="str">
        <f ca="1">IF(LEN(A49)=0,"",INDEX('Smelter Look-up'!$A:$A,MATCH($A49,'Smelter Look-up'!$E:$E,0)))</f>
        <v>Gold</v>
      </c>
      <c r="C49" s="186" t="str">
        <f ca="1">IF(LEN(A49)=0,"",INDEX('Smelter Look-up'!$C:$C,MATCH($A49,'Smelter Look-up'!$E:$E,0)))</f>
        <v>Korea Zinc Co., Ltd.</v>
      </c>
      <c r="D49" s="230" t="str">
        <f>IF(ISBLANK(A49),"",INDEX('Smelter Look-up'!$C$5:$C$700,MATCH(A49,'Smelter Look-up'!$E$5:$E$700,0)))</f>
        <v>Korea Zinc Co., Ltd.</v>
      </c>
      <c r="E49" s="182" t="str">
        <f ca="1">IF(ISERROR($V49),"",OFFSET('Smelter Look-up'!$D$4,$V49-4,0)&amp;"")</f>
        <v>KOREA, REPUBLIC OF</v>
      </c>
      <c r="F49" s="182" t="str">
        <f ca="1">IF(ISERROR($V49),"",OFFSET('Smelter Look-up'!$E$4,$V49-4,0))</f>
        <v>CID002605</v>
      </c>
      <c r="G49" s="182" t="str">
        <f ca="1">IF(C49=$X$4,IF(ISERROR($V49),"Enter smelter details","RMI"),IF(ISERROR($V49),"",OFFSET('Smelter Look-up'!$F$4,$V49-4,0)))</f>
        <v>RMI</v>
      </c>
      <c r="H49" s="183">
        <f ca="1">IF(ISERROR($V49),"",OFFSET('Smelter Look-up'!$G$4,$V49-4,0))</f>
        <v>0</v>
      </c>
      <c r="I49" s="184" t="str">
        <f ca="1">IF(ISERROR($V49),"",OFFSET('Smelter Look-up'!$H$4,$V49-4,0))</f>
        <v>Seoul</v>
      </c>
      <c r="J49" s="184" t="str">
        <f ca="1">IF(ISERROR($V49),"",OFFSET('Smelter Look-up'!$I$4,$V49-4,0))</f>
        <v>Seoul-teukbyeolsi</v>
      </c>
      <c r="K49" s="224"/>
      <c r="L49" s="224"/>
      <c r="M49" s="224"/>
      <c r="N49" s="224"/>
      <c r="O49" s="224"/>
      <c r="P49" s="185"/>
      <c r="Q49" s="225"/>
      <c r="R49" s="182" t="str">
        <f ca="1">IF(ISERROR($V49),"",OFFSET('Smelter Look-up'!$C$4,$V49-4,0)&amp;"")</f>
        <v>Korea Zinc Co., Ltd.</v>
      </c>
      <c r="S49" s="181" t="str">
        <f t="shared" ca="1" si="5"/>
        <v>KR</v>
      </c>
      <c r="T49" s="181" t="str">
        <f ca="1">IF(B49="","",IF(ISERROR(MATCH($J49,SorP!$B$1:$B$6226,0)),"",INDIRECT("'SorP'!$A$"&amp;MATCH($S49&amp;$J49,SorP!C:C,0))))</f>
        <v>KR-11</v>
      </c>
      <c r="U49" s="201"/>
      <c r="V49" s="226">
        <f ca="1">IF(C49="",NA(),IF(OR(C49="Smelter not listed",C49="Smelter not yet identified"),MATCH($B49&amp;$D49,'Smelter Look-up'!$J:$J,0),MATCH($B49&amp;$C49,'Smelter Look-up'!$J:$J,0)))</f>
        <v>150</v>
      </c>
      <c r="X49" s="227">
        <f t="shared" ca="1" si="6"/>
        <v>0</v>
      </c>
      <c r="AB49" s="228" t="str">
        <f t="shared" ca="1" si="7"/>
        <v>GoldKorea Zinc Co., Ltd.</v>
      </c>
    </row>
    <row r="50" spans="1:28" s="227" customFormat="1" ht="38.25">
      <c r="A50" s="299" t="s">
        <v>2392</v>
      </c>
      <c r="B50" s="182" t="str">
        <f ca="1">IF(LEN(A50)=0,"",INDEX('Smelter Look-up'!$A:$A,MATCH($A50,'Smelter Look-up'!$E:$E,0)))</f>
        <v>Gold</v>
      </c>
      <c r="C50" s="186" t="str">
        <f ca="1">IF(LEN(A50)=0,"",INDEX('Smelter Look-up'!$C:$C,MATCH($A50,'Smelter Look-up'!$E:$E,0)))</f>
        <v>L'Orfebre S.A.</v>
      </c>
      <c r="D50" s="230" t="str">
        <f>IF(ISBLANK(A50),"",INDEX('Smelter Look-up'!$C$5:$C$700,MATCH(A50,'Smelter Look-up'!$E$5:$E$700,0)))</f>
        <v>L'Orfebre S.A.</v>
      </c>
      <c r="E50" s="182" t="str">
        <f ca="1">IF(ISERROR($V50),"",OFFSET('Smelter Look-up'!$D$4,$V50-4,0)&amp;"")</f>
        <v>ANDORRA</v>
      </c>
      <c r="F50" s="182" t="str">
        <f ca="1">IF(ISERROR($V50),"",OFFSET('Smelter Look-up'!$E$4,$V50-4,0))</f>
        <v>CID002762</v>
      </c>
      <c r="G50" s="182" t="str">
        <f ca="1">IF(C50=$X$4,IF(ISERROR($V50),"Enter smelter details","RMI"),IF(ISERROR($V50),"",OFFSET('Smelter Look-up'!$F$4,$V50-4,0)))</f>
        <v>RMI</v>
      </c>
      <c r="H50" s="183">
        <f ca="1">IF(ISERROR($V50),"",OFFSET('Smelter Look-up'!$G$4,$V50-4,0))</f>
        <v>0</v>
      </c>
      <c r="I50" s="184" t="str">
        <f ca="1">IF(ISERROR($V50),"",OFFSET('Smelter Look-up'!$H$4,$V50-4,0))</f>
        <v>Andorra la Vella</v>
      </c>
      <c r="J50" s="184" t="str">
        <f ca="1">IF(ISERROR($V50),"",OFFSET('Smelter Look-up'!$I$4,$V50-4,0))</f>
        <v>Andorra la Vella</v>
      </c>
      <c r="K50" s="224"/>
      <c r="L50" s="224"/>
      <c r="M50" s="224"/>
      <c r="N50" s="224"/>
      <c r="O50" s="224"/>
      <c r="P50" s="185"/>
      <c r="Q50" s="225"/>
      <c r="R50" s="182" t="str">
        <f ca="1">IF(ISERROR($V50),"",OFFSET('Smelter Look-up'!$C$4,$V50-4,0)&amp;"")</f>
        <v>L'Orfebre S.A.</v>
      </c>
      <c r="S50" s="181" t="str">
        <f t="shared" ca="1" si="5"/>
        <v>AD</v>
      </c>
      <c r="T50" s="181" t="str">
        <f ca="1">IF(B50="","",IF(ISERROR(MATCH($J50,SorP!$B$1:$B$6226,0)),"",INDIRECT("'SorP'!$A$"&amp;MATCH($S50&amp;$J50,SorP!C:C,0))))</f>
        <v>AD-07</v>
      </c>
      <c r="U50" s="201"/>
      <c r="V50" s="226">
        <f ca="1">IF(C50="",NA(),IF(OR(C50="Smelter not listed",C50="Smelter not yet identified"),MATCH($B50&amp;$D50,'Smelter Look-up'!$J:$J,0),MATCH($B50&amp;$C50,'Smelter Look-up'!$J:$J,0)))</f>
        <v>162</v>
      </c>
      <c r="X50" s="227">
        <f t="shared" ca="1" si="6"/>
        <v>0</v>
      </c>
      <c r="AB50" s="228" t="str">
        <f t="shared" ca="1" si="7"/>
        <v>GoldL'Orfebre S.A.</v>
      </c>
    </row>
    <row r="51" spans="1:28" s="227" customFormat="1" ht="38.25">
      <c r="A51" s="299" t="s">
        <v>681</v>
      </c>
      <c r="B51" s="182" t="str">
        <f ca="1">IF(LEN(A51)=0,"",INDEX('Smelter Look-up'!$A:$A,MATCH($A51,'Smelter Look-up'!$E:$E,0)))</f>
        <v>Gold</v>
      </c>
      <c r="C51" s="186" t="str">
        <f ca="1">IF(LEN(A51)=0,"",INDEX('Smelter Look-up'!$C:$C,MATCH($A51,'Smelter Look-up'!$E:$E,0)))</f>
        <v>LS MnM Inc.</v>
      </c>
      <c r="D51" s="230" t="str">
        <f>IF(ISBLANK(A51),"",INDEX('Smelter Look-up'!$C$5:$C$700,MATCH(A51,'Smelter Look-up'!$E$5:$E$700,0)))</f>
        <v>LS MnM Inc.</v>
      </c>
      <c r="E51" s="182" t="str">
        <f ca="1">IF(ISERROR($V51),"",OFFSET('Smelter Look-up'!$D$4,$V51-4,0)&amp;"")</f>
        <v>KOREA, REPUBLIC OF</v>
      </c>
      <c r="F51" s="182" t="str">
        <f ca="1">IF(ISERROR($V51),"",OFFSET('Smelter Look-up'!$E$4,$V51-4,0))</f>
        <v>CID001078</v>
      </c>
      <c r="G51" s="182" t="str">
        <f ca="1">IF(C51=$X$4,IF(ISERROR($V51),"Enter smelter details","RMI"),IF(ISERROR($V51),"",OFFSET('Smelter Look-up'!$F$4,$V51-4,0)))</f>
        <v>RMI</v>
      </c>
      <c r="H51" s="183">
        <f ca="1">IF(ISERROR($V51),"",OFFSET('Smelter Look-up'!$G$4,$V51-4,0))</f>
        <v>0</v>
      </c>
      <c r="I51" s="184" t="str">
        <f ca="1">IF(ISERROR($V51),"",OFFSET('Smelter Look-up'!$H$4,$V51-4,0))</f>
        <v>Onsan-eup</v>
      </c>
      <c r="J51" s="184" t="str">
        <f ca="1">IF(ISERROR($V51),"",OFFSET('Smelter Look-up'!$I$4,$V51-4,0))</f>
        <v>Ulsan-gwangyeoksi</v>
      </c>
      <c r="K51" s="224"/>
      <c r="L51" s="224"/>
      <c r="M51" s="224"/>
      <c r="N51" s="224"/>
      <c r="O51" s="224"/>
      <c r="P51" s="185"/>
      <c r="Q51" s="225"/>
      <c r="R51" s="182" t="str">
        <f ca="1">IF(ISERROR($V51),"",OFFSET('Smelter Look-up'!$C$4,$V51-4,0)&amp;"")</f>
        <v>LS MnM Inc.</v>
      </c>
      <c r="S51" s="181" t="str">
        <f t="shared" ca="1" si="5"/>
        <v>KR</v>
      </c>
      <c r="T51" s="181" t="str">
        <f ca="1">IF(B51="","",IF(ISERROR(MATCH($J51,SorP!$B$1:$B$6226,0)),"",INDIRECT("'SorP'!$A$"&amp;MATCH($S51&amp;$J51,SorP!C:C,0))))</f>
        <v>KR-31</v>
      </c>
      <c r="U51" s="201"/>
      <c r="V51" s="226">
        <f ca="1">IF(C51="",NA(),IF(OR(C51="Smelter not listed",C51="Smelter not yet identified"),MATCH($B51&amp;$D51,'Smelter Look-up'!$J:$J,0),MATCH($B51&amp;$C51,'Smelter Look-up'!$J:$J,0)))</f>
        <v>163</v>
      </c>
      <c r="X51" s="227">
        <f t="shared" ca="1" si="6"/>
        <v>0</v>
      </c>
      <c r="AB51" s="228" t="str">
        <f t="shared" ca="1" si="7"/>
        <v>GoldLS MnM Inc.</v>
      </c>
    </row>
    <row r="52" spans="1:28" s="227" customFormat="1" ht="38.25">
      <c r="A52" s="299" t="s">
        <v>2450</v>
      </c>
      <c r="B52" s="182" t="str">
        <f ca="1">IF(LEN(A52)=0,"",INDEX('Smelter Look-up'!$A:$A,MATCH($A52,'Smelter Look-up'!$E:$E,0)))</f>
        <v>Gold</v>
      </c>
      <c r="C52" s="186" t="str">
        <f ca="1">IF(LEN(A52)=0,"",INDEX('Smelter Look-up'!$C:$C,MATCH($A52,'Smelter Look-up'!$E:$E,0)))</f>
        <v>LT Metal Ltd.</v>
      </c>
      <c r="D52" s="230" t="str">
        <f>IF(ISBLANK(A52),"",INDEX('Smelter Look-up'!$C$5:$C$700,MATCH(A52,'Smelter Look-up'!$E$5:$E$700,0)))</f>
        <v>LT Metal Ltd.</v>
      </c>
      <c r="E52" s="182" t="str">
        <f ca="1">IF(ISERROR($V52),"",OFFSET('Smelter Look-up'!$D$4,$V52-4,0)&amp;"")</f>
        <v>KOREA, REPUBLIC OF</v>
      </c>
      <c r="F52" s="182" t="str">
        <f ca="1">IF(ISERROR($V52),"",OFFSET('Smelter Look-up'!$E$4,$V52-4,0))</f>
        <v>CID000689</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5"/>
        <v>KR</v>
      </c>
      <c r="T52" s="181" t="str">
        <f ca="1">IF(B52="","",IF(ISERROR(MATCH($J52,SorP!$B$1:$B$6226,0)),"",INDIRECT("'SorP'!$A$"&amp;MATCH($S52&amp;$J52,SorP!C:C,0))))</f>
        <v>KR-28</v>
      </c>
      <c r="U52" s="201"/>
      <c r="V52" s="226">
        <f ca="1">IF(C52="",NA(),IF(OR(C52="Smelter not listed",C52="Smelter not yet identified"),MATCH($B52&amp;$D52,'Smelter Look-up'!$J:$J,0),MATCH($B52&amp;$C52,'Smelter Look-up'!$J:$J,0)))</f>
        <v>164</v>
      </c>
      <c r="X52" s="227">
        <f t="shared" ca="1" si="6"/>
        <v>0</v>
      </c>
      <c r="AB52" s="228" t="str">
        <f t="shared" ca="1" si="7"/>
        <v>GoldLT Metal Ltd.</v>
      </c>
    </row>
    <row r="53" spans="1:28" s="227" customFormat="1" ht="25.5">
      <c r="A53" s="299" t="s">
        <v>684</v>
      </c>
      <c r="B53" s="182" t="str">
        <f ca="1">IF(LEN(A53)=0,"",INDEX('Smelter Look-up'!$A:$A,MATCH($A53,'Smelter Look-up'!$E:$E,0)))</f>
        <v>Gold</v>
      </c>
      <c r="C53" s="186" t="str">
        <f ca="1">IF(LEN(A53)=0,"",INDEX('Smelter Look-up'!$C:$C,MATCH($A53,'Smelter Look-up'!$E:$E,0)))</f>
        <v>Materion</v>
      </c>
      <c r="D53" s="230" t="str">
        <f>IF(ISBLANK(A53),"",INDEX('Smelter Look-up'!$C$5:$C$700,MATCH(A53,'Smelter Look-up'!$E$5:$E$700,0)))</f>
        <v>Materion</v>
      </c>
      <c r="E53" s="182" t="str">
        <f ca="1">IF(ISERROR($V53),"",OFFSET('Smelter Look-up'!$D$4,$V53-4,0)&amp;"")</f>
        <v>UNITED STATES OF AMERICA</v>
      </c>
      <c r="F53" s="182" t="str">
        <f ca="1">IF(ISERROR($V53),"",OFFSET('Smelter Look-up'!$E$4,$V53-4,0))</f>
        <v>CID001113</v>
      </c>
      <c r="G53" s="182" t="str">
        <f ca="1">IF(C53=$X$4,IF(ISERROR($V53),"Enter smelter details","RMI"),IF(ISERROR($V53),"",OFFSET('Smelter Look-up'!$F$4,$V53-4,0)))</f>
        <v>RMI</v>
      </c>
      <c r="H53" s="183">
        <f ca="1">IF(ISERROR($V53),"",OFFSET('Smelter Look-up'!$G$4,$V53-4,0))</f>
        <v>0</v>
      </c>
      <c r="I53" s="184" t="str">
        <f ca="1">IF(ISERROR($V53),"",OFFSET('Smelter Look-up'!$H$4,$V53-4,0))</f>
        <v>Buffalo</v>
      </c>
      <c r="J53" s="184" t="str">
        <f ca="1">IF(ISERROR($V53),"",OFFSET('Smelter Look-up'!$I$4,$V53-4,0))</f>
        <v>New York</v>
      </c>
      <c r="K53" s="224"/>
      <c r="L53" s="224"/>
      <c r="M53" s="224"/>
      <c r="N53" s="224"/>
      <c r="O53" s="224"/>
      <c r="P53" s="185"/>
      <c r="Q53" s="225"/>
      <c r="R53" s="182" t="str">
        <f ca="1">IF(ISERROR($V53),"",OFFSET('Smelter Look-up'!$C$4,$V53-4,0)&amp;"")</f>
        <v>Materion</v>
      </c>
      <c r="S53" s="181" t="str">
        <f t="shared" ca="1" si="5"/>
        <v>US</v>
      </c>
      <c r="T53" s="181" t="str">
        <f ca="1">IF(B53="","",IF(ISERROR(MATCH($J53,SorP!$B$1:$B$6226,0)),"",INDIRECT("'SorP'!$A$"&amp;MATCH($S53&amp;$J53,SorP!C:C,0))))</f>
        <v>US-NY</v>
      </c>
      <c r="U53" s="201"/>
      <c r="V53" s="226">
        <f ca="1">IF(C53="",NA(),IF(OR(C53="Smelter not listed",C53="Smelter not yet identified"),MATCH($B53&amp;$D53,'Smelter Look-up'!$J:$J,0),MATCH($B53&amp;$C53,'Smelter Look-up'!$J:$J,0)))</f>
        <v>169</v>
      </c>
      <c r="X53" s="227">
        <f t="shared" ca="1" si="6"/>
        <v>0</v>
      </c>
      <c r="AB53" s="228" t="str">
        <f t="shared" ca="1" si="7"/>
        <v>GoldMaterion</v>
      </c>
    </row>
    <row r="54" spans="1:28" s="227" customFormat="1" ht="63.75">
      <c r="A54" s="299" t="s">
        <v>685</v>
      </c>
      <c r="B54" s="182" t="str">
        <f ca="1">IF(LEN(A54)=0,"",INDEX('Smelter Look-up'!$A:$A,MATCH($A54,'Smelter Look-up'!$E:$E,0)))</f>
        <v>Gold</v>
      </c>
      <c r="C54" s="186" t="str">
        <f ca="1">IF(LEN(A54)=0,"",INDEX('Smelter Look-up'!$C:$C,MATCH($A54,'Smelter Look-up'!$E:$E,0)))</f>
        <v>Matsuda Sangyo Co., Ltd.</v>
      </c>
      <c r="D54" s="230" t="str">
        <f>IF(ISBLANK(A54),"",INDEX('Smelter Look-up'!$C$5:$C$700,MATCH(A54,'Smelter Look-up'!$E$5:$E$700,0)))</f>
        <v>Matsuda Sangyo Co., Ltd.</v>
      </c>
      <c r="E54" s="182" t="str">
        <f ca="1">IF(ISERROR($V54),"",OFFSET('Smelter Look-up'!$D$4,$V54-4,0)&amp;"")</f>
        <v>JAPAN</v>
      </c>
      <c r="F54" s="182" t="str">
        <f ca="1">IF(ISERROR($V54),"",OFFSET('Smelter Look-up'!$E$4,$V54-4,0))</f>
        <v>CID001119</v>
      </c>
      <c r="G54" s="182" t="str">
        <f ca="1">IF(C54=$X$4,IF(ISERROR($V54),"Enter smelter details","RMI"),IF(ISERROR($V54),"",OFFSET('Smelter Look-up'!$F$4,$V54-4,0)))</f>
        <v>RMI</v>
      </c>
      <c r="H54" s="183">
        <f ca="1">IF(ISERROR($V54),"",OFFSET('Smelter Look-up'!$G$4,$V54-4,0))</f>
        <v>0</v>
      </c>
      <c r="I54" s="184" t="str">
        <f ca="1">IF(ISERROR($V54),"",OFFSET('Smelter Look-up'!$H$4,$V54-4,0))</f>
        <v>Iruma</v>
      </c>
      <c r="J54" s="184" t="str">
        <f ca="1">IF(ISERROR($V54),"",OFFSET('Smelter Look-up'!$I$4,$V54-4,0))</f>
        <v>Saitama</v>
      </c>
      <c r="K54" s="224"/>
      <c r="L54" s="224"/>
      <c r="M54" s="224"/>
      <c r="N54" s="224"/>
      <c r="O54" s="224"/>
      <c r="P54" s="185"/>
      <c r="Q54" s="225"/>
      <c r="R54" s="182" t="str">
        <f ca="1">IF(ISERROR($V54),"",OFFSET('Smelter Look-up'!$C$4,$V54-4,0)&amp;"")</f>
        <v>Matsuda Sangyo Co., Ltd.</v>
      </c>
      <c r="S54" s="181" t="str">
        <f t="shared" ca="1" si="5"/>
        <v>JP</v>
      </c>
      <c r="T54" s="181" t="str">
        <f ca="1">IF(B54="","",IF(ISERROR(MATCH($J54,SorP!$B$1:$B$6226,0)),"",INDIRECT("'SorP'!$A$"&amp;MATCH($S54&amp;$J54,SorP!C:C,0))))</f>
        <v>JP-11</v>
      </c>
      <c r="U54" s="201"/>
      <c r="V54" s="226">
        <f ca="1">IF(C54="",NA(),IF(OR(C54="Smelter not listed",C54="Smelter not yet identified"),MATCH($B54&amp;$D54,'Smelter Look-up'!$J:$J,0),MATCH($B54&amp;$C54,'Smelter Look-up'!$J:$J,0)))</f>
        <v>170</v>
      </c>
      <c r="X54" s="227">
        <f t="shared" ca="1" si="6"/>
        <v>0</v>
      </c>
      <c r="AB54" s="228" t="str">
        <f t="shared" ca="1" si="7"/>
        <v>GoldMatsuda Sangyo Co., Ltd.</v>
      </c>
    </row>
    <row r="55" spans="1:28" s="227" customFormat="1" ht="89.25">
      <c r="A55" s="299" t="s">
        <v>14936</v>
      </c>
      <c r="B55" s="182" t="str">
        <f ca="1">IF(LEN(A55)=0,"",INDEX('Smelter Look-up'!$A:$A,MATCH($A55,'Smelter Look-up'!$E:$E,0)))</f>
        <v>Gold</v>
      </c>
      <c r="C55" s="186" t="str">
        <f ca="1">IF(LEN(A55)=0,"",INDEX('Smelter Look-up'!$C:$C,MATCH($A55,'Smelter Look-up'!$E:$E,0)))</f>
        <v>Metal Concentrators SA (Pty) Ltd.</v>
      </c>
      <c r="D55" s="230" t="str">
        <f>IF(ISBLANK(A55),"",INDEX('Smelter Look-up'!$C$5:$C$700,MATCH(A55,'Smelter Look-up'!$E$5:$E$700,0)))</f>
        <v>Metal Concentrators SA (Pty) Ltd.</v>
      </c>
      <c r="E55" s="182" t="str">
        <f ca="1">IF(ISERROR($V55),"",OFFSET('Smelter Look-up'!$D$4,$V55-4,0)&amp;"")</f>
        <v>SOUTH AFRICA</v>
      </c>
      <c r="F55" s="182" t="str">
        <f ca="1">IF(ISERROR($V55),"",OFFSET('Smelter Look-up'!$E$4,$V55-4,0))</f>
        <v>CID003575</v>
      </c>
      <c r="G55" s="182" t="str">
        <f ca="1">IF(C55=$X$4,IF(ISERROR($V55),"Enter smelter details","RMI"),IF(ISERROR($V55),"",OFFSET('Smelter Look-up'!$F$4,$V55-4,0)))</f>
        <v>RMI</v>
      </c>
      <c r="H55" s="183">
        <f ca="1">IF(ISERROR($V55),"",OFFSET('Smelter Look-up'!$G$4,$V55-4,0))</f>
        <v>0</v>
      </c>
      <c r="I55" s="184" t="str">
        <f ca="1">IF(ISERROR($V55),"",OFFSET('Smelter Look-up'!$H$4,$V55-4,0))</f>
        <v>Kempton Park</v>
      </c>
      <c r="J55" s="184" t="str">
        <f ca="1">IF(ISERROR($V55),"",OFFSET('Smelter Look-up'!$I$4,$V55-4,0))</f>
        <v>Gauteng</v>
      </c>
      <c r="K55" s="224"/>
      <c r="L55" s="224"/>
      <c r="M55" s="224"/>
      <c r="N55" s="224"/>
      <c r="O55" s="224"/>
      <c r="P55" s="185"/>
      <c r="Q55" s="225"/>
      <c r="R55" s="182" t="str">
        <f ca="1">IF(ISERROR($V55),"",OFFSET('Smelter Look-up'!$C$4,$V55-4,0)&amp;"")</f>
        <v>Metal Concentrators SA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173</v>
      </c>
      <c r="X55" s="227">
        <f t="shared" ca="1" si="6"/>
        <v>0</v>
      </c>
      <c r="AB55" s="228" t="str">
        <f t="shared" ca="1" si="7"/>
        <v>GoldMetal Concentrators SA (Pty) Ltd.</v>
      </c>
    </row>
    <row r="56" spans="1:28" s="227" customFormat="1" ht="89.25">
      <c r="A56" s="299" t="s">
        <v>686</v>
      </c>
      <c r="B56" s="182" t="str">
        <f ca="1">IF(LEN(A56)=0,"",INDEX('Smelter Look-up'!$A:$A,MATCH($A56,'Smelter Look-up'!$E:$E,0)))</f>
        <v>Gold</v>
      </c>
      <c r="C56" s="186" t="str">
        <f ca="1">IF(LEN(A56)=0,"",INDEX('Smelter Look-up'!$C:$C,MATCH($A56,'Smelter Look-up'!$E:$E,0)))</f>
        <v>Metalor Technologies (Hong Kong) Ltd.</v>
      </c>
      <c r="D56" s="230" t="str">
        <f>IF(ISBLANK(A56),"",INDEX('Smelter Look-up'!$C$5:$C$700,MATCH(A56,'Smelter Look-up'!$E$5:$E$700,0)))</f>
        <v>Metalor Technologies (Hong Kong) Ltd.</v>
      </c>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v>
      </c>
      <c r="K56" s="224"/>
      <c r="L56" s="224"/>
      <c r="M56" s="224"/>
      <c r="N56" s="224"/>
      <c r="O56" s="224"/>
      <c r="P56" s="185"/>
      <c r="Q56" s="225"/>
      <c r="R56" s="182" t="str">
        <f ca="1">IF(ISERROR($V56),"",OFFSET('Smelter Look-up'!$C$4,$V56-4,0)&amp;"")</f>
        <v>Metalor Technologies (Hong Kong) Ltd.</v>
      </c>
      <c r="S56" s="181" t="str">
        <f t="shared" ca="1" si="5"/>
        <v>CN</v>
      </c>
      <c r="T56" s="181" t="str">
        <f ca="1">IF(B56="","",IF(ISERROR(MATCH($J56,SorP!$B$1:$B$6226,0)),"",INDIRECT("'SorP'!$A$"&amp;MATCH($S56&amp;$J56,SorP!C:C,0))))</f>
        <v>CN-HK</v>
      </c>
      <c r="U56" s="201"/>
      <c r="V56" s="226">
        <f ca="1">IF(C56="",NA(),IF(OR(C56="Smelter not listed",C56="Smelter not yet identified"),MATCH($B56&amp;$D56,'Smelter Look-up'!$J:$J,0),MATCH($B56&amp;$C56,'Smelter Look-up'!$J:$J,0)))</f>
        <v>178</v>
      </c>
      <c r="X56" s="227">
        <f t="shared" ca="1" si="6"/>
        <v>0</v>
      </c>
      <c r="AB56" s="228" t="str">
        <f t="shared" ca="1" si="7"/>
        <v>GoldMetalor Technologies (Hong Kong) Ltd.</v>
      </c>
    </row>
    <row r="57" spans="1:28" s="227" customFormat="1" ht="102">
      <c r="A57" s="299" t="s">
        <v>687</v>
      </c>
      <c r="B57" s="182" t="str">
        <f ca="1">IF(LEN(A57)=0,"",INDEX('Smelter Look-up'!$A:$A,MATCH($A57,'Smelter Look-up'!$E:$E,0)))</f>
        <v>Gold</v>
      </c>
      <c r="C57" s="186" t="str">
        <f ca="1">IF(LEN(A57)=0,"",INDEX('Smelter Look-up'!$C:$C,MATCH($A57,'Smelter Look-up'!$E:$E,0)))</f>
        <v>Metalor Technologies (Singapore) Pte., Ltd.</v>
      </c>
      <c r="D57" s="230" t="str">
        <f>IF(ISBLANK(A57),"",INDEX('Smelter Look-up'!$C$5:$C$700,MATCH(A57,'Smelter Look-up'!$E$5:$E$700,0)))</f>
        <v>Metalor Technologies (Singapore) Pte., Ltd.</v>
      </c>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5"/>
        <v>SG</v>
      </c>
      <c r="T57" s="181" t="str">
        <f ca="1">IF(B57="","",IF(ISERROR(MATCH($J57,SorP!$B$1:$B$6226,0)),"",INDIRECT("'SorP'!$A$"&amp;MATCH($S57&amp;$J57,SorP!C:C,0))))</f>
        <v>SG-05</v>
      </c>
      <c r="U57" s="201"/>
      <c r="V57" s="226">
        <f ca="1">IF(C57="",NA(),IF(OR(C57="Smelter not listed",C57="Smelter not yet identified"),MATCH($B57&amp;$D57,'Smelter Look-up'!$J:$J,0),MATCH($B57&amp;$C57,'Smelter Look-up'!$J:$J,0)))</f>
        <v>179</v>
      </c>
      <c r="X57" s="227">
        <f t="shared" ca="1" si="6"/>
        <v>0</v>
      </c>
      <c r="AB57" s="228" t="str">
        <f t="shared" ca="1" si="7"/>
        <v>GoldMetalor Technologies (Singapore) Pte., Ltd.</v>
      </c>
    </row>
    <row r="58" spans="1:28" s="227" customFormat="1" ht="76.5">
      <c r="A58" s="299" t="s">
        <v>1586</v>
      </c>
      <c r="B58" s="182" t="str">
        <f ca="1">IF(LEN(A58)=0,"",INDEX('Smelter Look-up'!$A:$A,MATCH($A58,'Smelter Look-up'!$E:$E,0)))</f>
        <v>Gold</v>
      </c>
      <c r="C58" s="186" t="str">
        <f ca="1">IF(LEN(A58)=0,"",INDEX('Smelter Look-up'!$C:$C,MATCH($A58,'Smelter Look-up'!$E:$E,0)))</f>
        <v>Metalor Technologies (Suzhou) Ltd.</v>
      </c>
      <c r="D58" s="230" t="str">
        <f>IF(ISBLANK(A58),"",INDEX('Smelter Look-up'!$C$5:$C$700,MATCH(A58,'Smelter Look-up'!$E$5:$E$700,0)))</f>
        <v>Metalor Technologies (Suzhou) Ltd.</v>
      </c>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5"/>
        <v>CN</v>
      </c>
      <c r="T58" s="181" t="str">
        <f ca="1">IF(B58="","",IF(ISERROR(MATCH($J58,SorP!$B$1:$B$6226,0)),"",INDIRECT("'SorP'!$A$"&amp;MATCH($S58&amp;$J58,SorP!C:C,0))))</f>
        <v>CN-JS</v>
      </c>
      <c r="U58" s="201"/>
      <c r="V58" s="226">
        <f ca="1">IF(C58="",NA(),IF(OR(C58="Smelter not listed",C58="Smelter not yet identified"),MATCH($B58&amp;$D58,'Smelter Look-up'!$J:$J,0),MATCH($B58&amp;$C58,'Smelter Look-up'!$J:$J,0)))</f>
        <v>180</v>
      </c>
      <c r="X58" s="227">
        <f t="shared" ca="1" si="6"/>
        <v>0</v>
      </c>
      <c r="AB58" s="228" t="str">
        <f t="shared" ca="1" si="7"/>
        <v>GoldMetalor Technologies (Suzhou) Ltd.</v>
      </c>
    </row>
    <row r="59" spans="1:28" s="227" customFormat="1" ht="63.75">
      <c r="A59" s="299" t="s">
        <v>688</v>
      </c>
      <c r="B59" s="182" t="str">
        <f ca="1">IF(LEN(A59)=0,"",INDEX('Smelter Look-up'!$A:$A,MATCH($A59,'Smelter Look-up'!$E:$E,0)))</f>
        <v>Gold</v>
      </c>
      <c r="C59" s="186" t="str">
        <f ca="1">IF(LEN(A59)=0,"",INDEX('Smelter Look-up'!$C:$C,MATCH($A59,'Smelter Look-up'!$E:$E,0)))</f>
        <v>Metalor Technologies S.A.</v>
      </c>
      <c r="D59" s="230" t="str">
        <f>IF(ISBLANK(A59),"",INDEX('Smelter Look-up'!$C$5:$C$700,MATCH(A59,'Smelter Look-up'!$E$5:$E$700,0)))</f>
        <v>Metalor Technologies S.A.</v>
      </c>
      <c r="E59" s="182" t="str">
        <f ca="1">IF(ISERROR($V59),"",OFFSET('Smelter Look-up'!$D$4,$V59-4,0)&amp;"")</f>
        <v>SWITZERLAND</v>
      </c>
      <c r="F59" s="182" t="str">
        <f ca="1">IF(ISERROR($V59),"",OFFSET('Smelter Look-up'!$E$4,$V59-4,0))</f>
        <v>CID001153</v>
      </c>
      <c r="G59" s="182" t="str">
        <f ca="1">IF(C59=$X$4,IF(ISERROR($V59),"Enter smelter details","RMI"),IF(ISERROR($V59),"",OFFSET('Smelter Look-up'!$F$4,$V59-4,0)))</f>
        <v>RMI</v>
      </c>
      <c r="H59" s="183">
        <f ca="1">IF(ISERROR($V59),"",OFFSET('Smelter Look-up'!$G$4,$V59-4,0))</f>
        <v>0</v>
      </c>
      <c r="I59" s="184" t="str">
        <f ca="1">IF(ISERROR($V59),"",OFFSET('Smelter Look-up'!$H$4,$V59-4,0))</f>
        <v>Marin</v>
      </c>
      <c r="J59" s="184" t="str">
        <f ca="1">IF(ISERROR($V59),"",OFFSET('Smelter Look-up'!$I$4,$V59-4,0))</f>
        <v>Neuchâtel</v>
      </c>
      <c r="K59" s="224"/>
      <c r="L59" s="224"/>
      <c r="M59" s="224"/>
      <c r="N59" s="224"/>
      <c r="O59" s="224"/>
      <c r="P59" s="185"/>
      <c r="Q59" s="225"/>
      <c r="R59" s="182" t="str">
        <f ca="1">IF(ISERROR($V59),"",OFFSET('Smelter Look-up'!$C$4,$V59-4,0)&amp;"")</f>
        <v>Metalor Technologies S.A.</v>
      </c>
      <c r="S59" s="181" t="str">
        <f t="shared" ca="1" si="5"/>
        <v>CH</v>
      </c>
      <c r="T59" s="181" t="str">
        <f ca="1">IF(B59="","",IF(ISERROR(MATCH($J59,SorP!$B$1:$B$6226,0)),"",INDIRECT("'SorP'!$A$"&amp;MATCH($S59&amp;$J59,SorP!C:C,0))))</f>
        <v>CH-NE</v>
      </c>
      <c r="U59" s="201"/>
      <c r="V59" s="226">
        <f ca="1">IF(C59="",NA(),IF(OR(C59="Smelter not listed",C59="Smelter not yet identified"),MATCH($B59&amp;$D59,'Smelter Look-up'!$J:$J,0),MATCH($B59&amp;$C59,'Smelter Look-up'!$J:$J,0)))</f>
        <v>181</v>
      </c>
      <c r="X59" s="227">
        <f t="shared" ca="1" si="6"/>
        <v>0</v>
      </c>
      <c r="AB59" s="228" t="str">
        <f t="shared" ca="1" si="7"/>
        <v>GoldMetalor Technologies S.A.</v>
      </c>
    </row>
    <row r="60" spans="1:28" s="227" customFormat="1" ht="63.75">
      <c r="A60" s="299" t="s">
        <v>689</v>
      </c>
      <c r="B60" s="182" t="str">
        <f ca="1">IF(LEN(A60)=0,"",INDEX('Smelter Look-up'!$A:$A,MATCH($A60,'Smelter Look-up'!$E:$E,0)))</f>
        <v>Gold</v>
      </c>
      <c r="C60" s="186" t="str">
        <f ca="1">IF(LEN(A60)=0,"",INDEX('Smelter Look-up'!$C:$C,MATCH($A60,'Smelter Look-up'!$E:$E,0)))</f>
        <v>Metalor USA Refining Corporation</v>
      </c>
      <c r="D60" s="230" t="str">
        <f>IF(ISBLANK(A60),"",INDEX('Smelter Look-up'!$C$5:$C$700,MATCH(A60,'Smelter Look-up'!$E$5:$E$700,0)))</f>
        <v>Metalor USA Refining Corporation</v>
      </c>
      <c r="E60" s="182" t="str">
        <f ca="1">IF(ISERROR($V60),"",OFFSET('Smelter Look-up'!$D$4,$V60-4,0)&amp;"")</f>
        <v>UNITED STATES OF AMERICA</v>
      </c>
      <c r="F60" s="182" t="str">
        <f ca="1">IF(ISERROR($V60),"",OFFSET('Smelter Look-up'!$E$4,$V60-4,0))</f>
        <v>CID001157</v>
      </c>
      <c r="G60" s="182" t="str">
        <f ca="1">IF(C60=$X$4,IF(ISERROR($V60),"Enter smelter details","RMI"),IF(ISERROR($V60),"",OFFSET('Smelter Look-up'!$F$4,$V60-4,0)))</f>
        <v>RMI</v>
      </c>
      <c r="H60" s="183">
        <f ca="1">IF(ISERROR($V60),"",OFFSET('Smelter Look-up'!$G$4,$V60-4,0))</f>
        <v>0</v>
      </c>
      <c r="I60" s="184" t="str">
        <f ca="1">IF(ISERROR($V60),"",OFFSET('Smelter Look-up'!$H$4,$V60-4,0))</f>
        <v>North Attleboro</v>
      </c>
      <c r="J60" s="184" t="str">
        <f ca="1">IF(ISERROR($V60),"",OFFSET('Smelter Look-up'!$I$4,$V60-4,0))</f>
        <v>Massachusetts</v>
      </c>
      <c r="K60" s="224"/>
      <c r="L60" s="224"/>
      <c r="M60" s="224"/>
      <c r="N60" s="224"/>
      <c r="O60" s="224"/>
      <c r="P60" s="185"/>
      <c r="Q60" s="225"/>
      <c r="R60" s="182" t="str">
        <f ca="1">IF(ISERROR($V60),"",OFFSET('Smelter Look-up'!$C$4,$V60-4,0)&amp;"")</f>
        <v>Metalor USA Refining Corporation</v>
      </c>
      <c r="S60" s="181" t="str">
        <f t="shared" ca="1" si="5"/>
        <v>US</v>
      </c>
      <c r="T60" s="181" t="str">
        <f ca="1">IF(B60="","",IF(ISERROR(MATCH($J60,SorP!$B$1:$B$6226,0)),"",INDIRECT("'SorP'!$A$"&amp;MATCH($S60&amp;$J60,SorP!C:C,0))))</f>
        <v>US-MA</v>
      </c>
      <c r="U60" s="201"/>
      <c r="V60" s="226">
        <f ca="1">IF(C60="",NA(),IF(OR(C60="Smelter not listed",C60="Smelter not yet identified"),MATCH($B60&amp;$D60,'Smelter Look-up'!$J:$J,0),MATCH($B60&amp;$C60,'Smelter Look-up'!$J:$J,0)))</f>
        <v>182</v>
      </c>
      <c r="X60" s="227">
        <f t="shared" ca="1" si="6"/>
        <v>0</v>
      </c>
      <c r="AB60" s="228" t="str">
        <f t="shared" ca="1" si="7"/>
        <v>GoldMetalor USA Refining Corporation</v>
      </c>
    </row>
    <row r="61" spans="1:28" s="227" customFormat="1" ht="89.25">
      <c r="A61" s="299" t="s">
        <v>690</v>
      </c>
      <c r="B61" s="182" t="str">
        <f ca="1">IF(LEN(A61)=0,"",INDEX('Smelter Look-up'!$A:$A,MATCH($A61,'Smelter Look-up'!$E:$E,0)))</f>
        <v>Gold</v>
      </c>
      <c r="C61" s="186" t="str">
        <f ca="1">IF(LEN(A61)=0,"",INDEX('Smelter Look-up'!$C:$C,MATCH($A61,'Smelter Look-up'!$E:$E,0)))</f>
        <v>Metalurgica Met-Mex Penoles S.A. De C.V.</v>
      </c>
      <c r="D61" s="230" t="str">
        <f>IF(ISBLANK(A61),"",INDEX('Smelter Look-up'!$C$5:$C$700,MATCH(A61,'Smelter Look-up'!$E$5:$E$700,0)))</f>
        <v>Metalurgica Met-Mex Penoles S.A. De C.V.</v>
      </c>
      <c r="E61" s="182" t="str">
        <f ca="1">IF(ISERROR($V61),"",OFFSET('Smelter Look-up'!$D$4,$V61-4,0)&amp;"")</f>
        <v>MEXICO</v>
      </c>
      <c r="F61" s="182" t="str">
        <f ca="1">IF(ISERROR($V61),"",OFFSET('Smelter Look-up'!$E$4,$V61-4,0))</f>
        <v>CID001161</v>
      </c>
      <c r="G61" s="182" t="str">
        <f ca="1">IF(C61=$X$4,IF(ISERROR($V61),"Enter smelter details","RMI"),IF(ISERROR($V61),"",OFFSET('Smelter Look-up'!$F$4,$V61-4,0)))</f>
        <v>RMI</v>
      </c>
      <c r="H61" s="183">
        <f ca="1">IF(ISERROR($V61),"",OFFSET('Smelter Look-up'!$G$4,$V61-4,0))</f>
        <v>0</v>
      </c>
      <c r="I61" s="184" t="str">
        <f ca="1">IF(ISERROR($V61),"",OFFSET('Smelter Look-up'!$H$4,$V61-4,0))</f>
        <v>Torreon</v>
      </c>
      <c r="J61" s="184" t="str">
        <f ca="1">IF(ISERROR($V61),"",OFFSET('Smelter Look-up'!$I$4,$V61-4,0))</f>
        <v>Coahuila de Zaragoza</v>
      </c>
      <c r="K61" s="224"/>
      <c r="L61" s="224"/>
      <c r="M61" s="224"/>
      <c r="N61" s="224"/>
      <c r="O61" s="224"/>
      <c r="P61" s="185"/>
      <c r="Q61" s="225"/>
      <c r="R61" s="182" t="str">
        <f ca="1">IF(ISERROR($V61),"",OFFSET('Smelter Look-up'!$C$4,$V61-4,0)&amp;"")</f>
        <v>Metalurgica Met-Mex Penoles S.A. De C.V.</v>
      </c>
      <c r="S61" s="181" t="str">
        <f t="shared" ca="1" si="5"/>
        <v>MX</v>
      </c>
      <c r="T61" s="181" t="str">
        <f ca="1">IF(B61="","",IF(ISERROR(MATCH($J61,SorP!$B$1:$B$6226,0)),"",INDIRECT("'SorP'!$A$"&amp;MATCH($S61&amp;$J61,SorP!C:C,0))))</f>
        <v>MX-COA</v>
      </c>
      <c r="U61" s="201"/>
      <c r="V61" s="226">
        <f ca="1">IF(C61="",NA(),IF(OR(C61="Smelter not listed",C61="Smelter not yet identified"),MATCH($B61&amp;$D61,'Smelter Look-up'!$J:$J,0),MATCH($B61&amp;$C61,'Smelter Look-up'!$J:$J,0)))</f>
        <v>183</v>
      </c>
      <c r="X61" s="227">
        <f t="shared" ca="1" si="6"/>
        <v>0</v>
      </c>
      <c r="AB61" s="228" t="str">
        <f t="shared" ca="1" si="7"/>
        <v>GoldMetalurgica Met-Mex Penoles S.A. De C.V.</v>
      </c>
    </row>
    <row r="62" spans="1:28" s="227" customFormat="1" ht="76.5">
      <c r="A62" s="299" t="s">
        <v>691</v>
      </c>
      <c r="B62" s="182" t="str">
        <f ca="1">IF(LEN(A62)=0,"",INDEX('Smelter Look-up'!$A:$A,MATCH($A62,'Smelter Look-up'!$E:$E,0)))</f>
        <v>Gold</v>
      </c>
      <c r="C62" s="186" t="str">
        <f ca="1">IF(LEN(A62)=0,"",INDEX('Smelter Look-up'!$C:$C,MATCH($A62,'Smelter Look-up'!$E:$E,0)))</f>
        <v>Mitsubishi Materials Corporation</v>
      </c>
      <c r="D62" s="230" t="str">
        <f>IF(ISBLANK(A62),"",INDEX('Smelter Look-up'!$C$5:$C$700,MATCH(A62,'Smelter Look-up'!$E$5:$E$700,0)))</f>
        <v>Mitsubishi Materials Corporation</v>
      </c>
      <c r="E62" s="182" t="str">
        <f ca="1">IF(ISERROR($V62),"",OFFSET('Smelter Look-up'!$D$4,$V62-4,0)&amp;"")</f>
        <v>JAPAN</v>
      </c>
      <c r="F62" s="182" t="str">
        <f ca="1">IF(ISERROR($V62),"",OFFSET('Smelter Look-up'!$E$4,$V62-4,0))</f>
        <v>CID001188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5"/>
        <v>JP</v>
      </c>
      <c r="T62" s="181" t="str">
        <f ca="1">IF(B62="","",IF(ISERROR(MATCH($J62,SorP!$B$1:$B$6226,0)),"",INDIRECT("'SorP'!$A$"&amp;MATCH($S62&amp;$J62,SorP!C:C,0))))</f>
        <v>JP-13</v>
      </c>
      <c r="U62" s="201"/>
      <c r="V62" s="226">
        <f ca="1">IF(C62="",NA(),IF(OR(C62="Smelter not listed",C62="Smelter not yet identified"),MATCH($B62&amp;$D62,'Smelter Look-up'!$J:$J,0),MATCH($B62&amp;$C62,'Smelter Look-up'!$J:$J,0)))</f>
        <v>189</v>
      </c>
      <c r="X62" s="227">
        <f t="shared" ca="1" si="6"/>
        <v>0</v>
      </c>
      <c r="AB62" s="228" t="str">
        <f t="shared" ca="1" si="7"/>
        <v>GoldMitsubishi Materials Corporation</v>
      </c>
    </row>
    <row r="63" spans="1:28" s="227" customFormat="1" ht="89.25">
      <c r="A63" s="299" t="s">
        <v>692</v>
      </c>
      <c r="B63" s="182" t="str">
        <f ca="1">IF(LEN(A63)=0,"",INDEX('Smelter Look-up'!$A:$A,MATCH($A63,'Smelter Look-up'!$E:$E,0)))</f>
        <v>Gold</v>
      </c>
      <c r="C63" s="186" t="str">
        <f ca="1">IF(LEN(A63)=0,"",INDEX('Smelter Look-up'!$C:$C,MATCH($A63,'Smelter Look-up'!$E:$E,0)))</f>
        <v>Mitsui Mining and Smelting Co., Ltd.</v>
      </c>
      <c r="D63" s="230" t="str">
        <f>IF(ISBLANK(A63),"",INDEX('Smelter Look-up'!$C$5:$C$700,MATCH(A63,'Smelter Look-up'!$E$5:$E$700,0)))</f>
        <v>Mitsui Mining and Smelting Co., Ltd.</v>
      </c>
      <c r="E63" s="182" t="str">
        <f ca="1">IF(ISERROR($V63),"",OFFSET('Smelter Look-up'!$D$4,$V63-4,0)&amp;"")</f>
        <v>JAPAN</v>
      </c>
      <c r="F63" s="182" t="str">
        <f ca="1">IF(ISERROR($V63),"",OFFSET('Smelter Look-up'!$E$4,$V63-4,0))</f>
        <v>CID001193</v>
      </c>
      <c r="G63" s="182" t="str">
        <f ca="1">IF(C63=$X$4,IF(ISERROR($V63),"Enter smelter details","RMI"),IF(ISERROR($V63),"",OFFSET('Smelter Look-up'!$F$4,$V63-4,0)))</f>
        <v>RMI</v>
      </c>
      <c r="H63" s="183">
        <f ca="1">IF(ISERROR($V63),"",OFFSET('Smelter Look-up'!$G$4,$V63-4,0))</f>
        <v>0</v>
      </c>
      <c r="I63" s="184" t="str">
        <f ca="1">IF(ISERROR($V63),"",OFFSET('Smelter Look-up'!$H$4,$V63-4,0))</f>
        <v>Takehara</v>
      </c>
      <c r="J63" s="184" t="str">
        <f ca="1">IF(ISERROR($V63),"",OFFSET('Smelter Look-up'!$I$4,$V63-4,0))</f>
        <v>Hiroshima</v>
      </c>
      <c r="K63" s="224"/>
      <c r="L63" s="224"/>
      <c r="M63" s="224"/>
      <c r="N63" s="224"/>
      <c r="O63" s="224"/>
      <c r="P63" s="185"/>
      <c r="Q63" s="225"/>
      <c r="R63" s="182" t="str">
        <f ca="1">IF(ISERROR($V63),"",OFFSET('Smelter Look-up'!$C$4,$V63-4,0)&amp;"")</f>
        <v>Mitsui Mining and Smelting Co., Ltd.</v>
      </c>
      <c r="S63" s="181" t="str">
        <f t="shared" ca="1" si="5"/>
        <v>JP</v>
      </c>
      <c r="T63" s="181" t="str">
        <f ca="1">IF(B63="","",IF(ISERROR(MATCH($J63,SorP!$B$1:$B$6226,0)),"",INDIRECT("'SorP'!$A$"&amp;MATCH($S63&amp;$J63,SorP!C:C,0))))</f>
        <v>JP-34</v>
      </c>
      <c r="U63" s="201"/>
      <c r="V63" s="226">
        <f ca="1">IF(C63="",NA(),IF(OR(C63="Smelter not listed",C63="Smelter not yet identified"),MATCH($B63&amp;$D63,'Smelter Look-up'!$J:$J,0),MATCH($B63&amp;$C63,'Smelter Look-up'!$J:$J,0)))</f>
        <v>191</v>
      </c>
      <c r="X63" s="227">
        <f t="shared" ca="1" si="6"/>
        <v>0</v>
      </c>
      <c r="AB63" s="228" t="str">
        <f t="shared" ca="1" si="7"/>
        <v>GoldMitsui Mining and Smelting Co., Ltd.</v>
      </c>
    </row>
    <row r="64" spans="1:28" s="227" customFormat="1" ht="38.25">
      <c r="A64" s="299" t="s">
        <v>699</v>
      </c>
      <c r="B64" s="182" t="str">
        <f ca="1">IF(LEN(A64)=0,"",INDEX('Smelter Look-up'!$A:$A,MATCH($A64,'Smelter Look-up'!$E:$E,0)))</f>
        <v>Gold</v>
      </c>
      <c r="C64" s="186" t="str">
        <f ca="1">IF(LEN(A64)=0,"",INDEX('Smelter Look-up'!$C:$C,MATCH($A64,'Smelter Look-up'!$E:$E,0)))</f>
        <v>MKS PAMP SA</v>
      </c>
      <c r="D64" s="230" t="str">
        <f>IF(ISBLANK(A64),"",INDEX('Smelter Look-up'!$C$5:$C$700,MATCH(A64,'Smelter Look-up'!$E$5:$E$700,0)))</f>
        <v>MKS PAMP SA</v>
      </c>
      <c r="E64" s="182" t="str">
        <f ca="1">IF(ISERROR($V64),"",OFFSET('Smelter Look-up'!$D$4,$V64-4,0)&amp;"")</f>
        <v>SWITZERLAND</v>
      </c>
      <c r="F64" s="182" t="str">
        <f ca="1">IF(ISERROR($V64),"",OFFSET('Smelter Look-up'!$E$4,$V64-4,0))</f>
        <v>CID001352</v>
      </c>
      <c r="G64" s="182" t="str">
        <f ca="1">IF(C64=$X$4,IF(ISERROR($V64),"Enter smelter details","RMI"),IF(ISERROR($V64),"",OFFSET('Smelter Look-up'!$F$4,$V64-4,0)))</f>
        <v>RMI</v>
      </c>
      <c r="H64" s="183">
        <f ca="1">IF(ISERROR($V64),"",OFFSET('Smelter Look-up'!$G$4,$V64-4,0))</f>
        <v>0</v>
      </c>
      <c r="I64" s="184" t="str">
        <f ca="1">IF(ISERROR($V64),"",OFFSET('Smelter Look-up'!$H$4,$V64-4,0))</f>
        <v>Geneva</v>
      </c>
      <c r="J64" s="184" t="str">
        <f ca="1">IF(ISERROR($V64),"",OFFSET('Smelter Look-up'!$I$4,$V64-4,0))</f>
        <v>Genève</v>
      </c>
      <c r="K64" s="224"/>
      <c r="L64" s="224"/>
      <c r="M64" s="224"/>
      <c r="N64" s="224"/>
      <c r="O64" s="224"/>
      <c r="P64" s="185"/>
      <c r="Q64" s="225"/>
      <c r="R64" s="182" t="str">
        <f ca="1">IF(ISERROR($V64),"",OFFSET('Smelter Look-up'!$C$4,$V64-4,0)&amp;"")</f>
        <v>MKS PAMP SA</v>
      </c>
      <c r="S64" s="181" t="str">
        <f t="shared" ca="1" si="5"/>
        <v>CH</v>
      </c>
      <c r="T64" s="181" t="str">
        <f ca="1">IF(B64="","",IF(ISERROR(MATCH($J64,SorP!$B$1:$B$6226,0)),"",INDIRECT("'SorP'!$A$"&amp;MATCH($S64&amp;$J64,SorP!C:C,0))))</f>
        <v>CH-GE</v>
      </c>
      <c r="U64" s="201"/>
      <c r="V64" s="226">
        <f ca="1">IF(C64="",NA(),IF(OR(C64="Smelter not listed",C64="Smelter not yet identified"),MATCH($B64&amp;$D64,'Smelter Look-up'!$J:$J,0),MATCH($B64&amp;$C64,'Smelter Look-up'!$J:$J,0)))</f>
        <v>192</v>
      </c>
      <c r="X64" s="227">
        <f t="shared" ca="1" si="6"/>
        <v>0</v>
      </c>
      <c r="AB64" s="228" t="str">
        <f t="shared" ca="1" si="7"/>
        <v>GoldMKS PAMP SA</v>
      </c>
    </row>
    <row r="65" spans="1:28" s="227" customFormat="1" ht="76.5">
      <c r="A65" s="299" t="s">
        <v>1356</v>
      </c>
      <c r="B65" s="182" t="str">
        <f ca="1">IF(LEN(A65)=0,"",INDEX('Smelter Look-up'!$A:$A,MATCH($A65,'Smelter Look-up'!$E:$E,0)))</f>
        <v>Gold</v>
      </c>
      <c r="C65" s="186" t="str">
        <f ca="1">IF(LEN(A65)=0,"",INDEX('Smelter Look-up'!$C:$C,MATCH($A65,'Smelter Look-up'!$E:$E,0)))</f>
        <v>MMTC-PAMP India Pvt., Ltd.</v>
      </c>
      <c r="D65" s="230" t="str">
        <f>IF(ISBLANK(A65),"",INDEX('Smelter Look-up'!$C$5:$C$700,MATCH(A65,'Smelter Look-up'!$E$5:$E$700,0)))</f>
        <v>MMTC-PAMP India Pvt., Ltd.</v>
      </c>
      <c r="E65" s="182" t="str">
        <f ca="1">IF(ISERROR($V65),"",OFFSET('Smelter Look-up'!$D$4,$V65-4,0)&amp;"")</f>
        <v>INDIA</v>
      </c>
      <c r="F65" s="182" t="str">
        <f ca="1">IF(ISERROR($V65),"",OFFSET('Smelter Look-up'!$E$4,$V65-4,0))</f>
        <v>CID002509</v>
      </c>
      <c r="G65" s="182" t="str">
        <f ca="1">IF(C65=$X$4,IF(ISERROR($V65),"Enter smelter details","RMI"),IF(ISERROR($V65),"",OFFSET('Smelter Look-up'!$F$4,$V65-4,0)))</f>
        <v>RMI</v>
      </c>
      <c r="H65" s="183">
        <f ca="1">IF(ISERROR($V65),"",OFFSET('Smelter Look-up'!$G$4,$V65-4,0))</f>
        <v>0</v>
      </c>
      <c r="I65" s="184" t="str">
        <f ca="1">IF(ISERROR($V65),"",OFFSET('Smelter Look-up'!$H$4,$V65-4,0))</f>
        <v>Mewat</v>
      </c>
      <c r="J65" s="184" t="str">
        <f ca="1">IF(ISERROR($V65),"",OFFSET('Smelter Look-up'!$I$4,$V65-4,0))</f>
        <v>Haryāna</v>
      </c>
      <c r="K65" s="224"/>
      <c r="L65" s="224"/>
      <c r="M65" s="224"/>
      <c r="N65" s="224"/>
      <c r="O65" s="224"/>
      <c r="P65" s="185"/>
      <c r="Q65" s="225"/>
      <c r="R65" s="182" t="str">
        <f ca="1">IF(ISERROR($V65),"",OFFSET('Smelter Look-up'!$C$4,$V65-4,0)&amp;"")</f>
        <v>MMTC-PAMP India Pvt., Ltd.</v>
      </c>
      <c r="S65" s="181" t="str">
        <f t="shared" ca="1" si="5"/>
        <v>IN</v>
      </c>
      <c r="T65" s="181" t="str">
        <f ca="1">IF(B65="","",IF(ISERROR(MATCH($J65,SorP!$B$1:$B$6226,0)),"",INDIRECT("'SorP'!$A$"&amp;MATCH($S65&amp;$J65,SorP!C:C,0))))</f>
        <v>IN-HR</v>
      </c>
      <c r="U65" s="201"/>
      <c r="V65" s="226">
        <f ca="1">IF(C65="",NA(),IF(OR(C65="Smelter not listed",C65="Smelter not yet identified"),MATCH($B65&amp;$D65,'Smelter Look-up'!$J:$J,0),MATCH($B65&amp;$C65,'Smelter Look-up'!$J:$J,0)))</f>
        <v>193</v>
      </c>
      <c r="X65" s="227">
        <f t="shared" ca="1" si="6"/>
        <v>0</v>
      </c>
      <c r="AB65" s="228" t="str">
        <f t="shared" ca="1" si="7"/>
        <v>GoldMMTC-PAMP India Pvt., Ltd.</v>
      </c>
    </row>
    <row r="66" spans="1:28" s="227" customFormat="1" ht="76.5">
      <c r="A66" s="299" t="s">
        <v>694</v>
      </c>
      <c r="B66" s="182" t="str">
        <f ca="1">IF(LEN(A66)=0,"",INDEX('Smelter Look-up'!$A:$A,MATCH($A66,'Smelter Look-up'!$E:$E,0)))</f>
        <v>Gold</v>
      </c>
      <c r="C66" s="186" t="str">
        <f ca="1">IF(LEN(A66)=0,"",INDEX('Smelter Look-up'!$C:$C,MATCH($A66,'Smelter Look-up'!$E:$E,0)))</f>
        <v>Nadir Metal Rafineri San. Ve Tic. A.S.</v>
      </c>
      <c r="D66" s="230" t="str">
        <f>IF(ISBLANK(A66),"",INDEX('Smelter Look-up'!$C$5:$C$700,MATCH(A66,'Smelter Look-up'!$E$5:$E$700,0)))</f>
        <v>Nadir Metal Rafineri San. Ve Tic. A.S.</v>
      </c>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5"/>
        <v>TR</v>
      </c>
      <c r="T66" s="181" t="str">
        <f ca="1">IF(B66="","",IF(ISERROR(MATCH($J66,SorP!$B$1:$B$6226,0)),"",INDIRECT("'SorP'!$A$"&amp;MATCH($S66&amp;$J66,SorP!C:C,0))))</f>
        <v>TR-34</v>
      </c>
      <c r="U66" s="201"/>
      <c r="V66" s="226">
        <f ca="1">IF(C66="",NA(),IF(OR(C66="Smelter not listed",C66="Smelter not yet identified"),MATCH($B66&amp;$D66,'Smelter Look-up'!$J:$J,0),MATCH($B66&amp;$C66,'Smelter Look-up'!$J:$J,0)))</f>
        <v>197</v>
      </c>
      <c r="X66" s="227">
        <f t="shared" ca="1" si="6"/>
        <v>0</v>
      </c>
      <c r="AB66" s="228" t="str">
        <f t="shared" ca="1" si="7"/>
        <v>GoldNadir Metal Rafineri San. Ve Tic. A.S.</v>
      </c>
    </row>
    <row r="67" spans="1:28" s="227" customFormat="1" ht="102">
      <c r="A67" s="299" t="s">
        <v>695</v>
      </c>
      <c r="B67" s="182" t="str">
        <f ca="1">IF(LEN(A67)=0,"",INDEX('Smelter Look-up'!$A:$A,MATCH($A67,'Smelter Look-up'!$E:$E,0)))</f>
        <v>Gold</v>
      </c>
      <c r="C67" s="186" t="str">
        <f ca="1">IF(LEN(A67)=0,"",INDEX('Smelter Look-up'!$C:$C,MATCH($A67,'Smelter Look-up'!$E:$E,0)))</f>
        <v>Navoi Mining and Metallurgical Combinat</v>
      </c>
      <c r="D67" s="230" t="str">
        <f>IF(ISBLANK(A67),"",INDEX('Smelter Look-up'!$C$5:$C$700,MATCH(A67,'Smelter Look-up'!$E$5:$E$700,0)))</f>
        <v>Navoi Mining and Metallurgical Combinat</v>
      </c>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5"/>
        <v>UZ</v>
      </c>
      <c r="T67" s="181" t="str">
        <f ca="1">IF(B67="","",IF(ISERROR(MATCH($J67,SorP!$B$1:$B$6226,0)),"",INDIRECT("'SorP'!$A$"&amp;MATCH($S67&amp;$J67,SorP!C:C,0))))</f>
        <v>UZ-NW</v>
      </c>
      <c r="U67" s="201"/>
      <c r="V67" s="226">
        <f ca="1">IF(C67="",NA(),IF(OR(C67="Smelter not listed",C67="Smelter not yet identified"),MATCH($B67&amp;$D67,'Smelter Look-up'!$J:$J,0),MATCH($B67&amp;$C67,'Smelter Look-up'!$J:$J,0)))</f>
        <v>199</v>
      </c>
      <c r="X67" s="227">
        <f t="shared" ca="1" si="6"/>
        <v>0</v>
      </c>
      <c r="AB67" s="228" t="str">
        <f t="shared" ca="1" si="7"/>
        <v>GoldNavoi Mining and Metallurgical Combinat</v>
      </c>
    </row>
    <row r="68" spans="1:28" s="227" customFormat="1" ht="63.75">
      <c r="A68" s="299" t="s">
        <v>12868</v>
      </c>
      <c r="B68" s="182" t="str">
        <f ca="1">IF(LEN(A68)=0,"",INDEX('Smelter Look-up'!$A:$A,MATCH($A68,'Smelter Look-up'!$E:$E,0)))</f>
        <v>Gold</v>
      </c>
      <c r="C68" s="186" t="str">
        <f ca="1">IF(LEN(A68)=0,"",INDEX('Smelter Look-up'!$C:$C,MATCH($A68,'Smelter Look-up'!$E:$E,0)))</f>
        <v>NH Recytech Company</v>
      </c>
      <c r="D68" s="230" t="str">
        <f>IF(ISBLANK(A68),"",INDEX('Smelter Look-up'!$C$5:$C$700,MATCH(A68,'Smelter Look-up'!$E$5:$E$700,0)))</f>
        <v>NH Recytech Company</v>
      </c>
      <c r="E68" s="182" t="str">
        <f ca="1">IF(ISERROR($V68),"",OFFSET('Smelter Look-up'!$D$4,$V68-4,0)&amp;"")</f>
        <v>KOREA, REPUBLIC OF</v>
      </c>
      <c r="F68" s="182" t="str">
        <f ca="1">IF(ISERROR($V68),"",OFFSET('Smelter Look-up'!$E$4,$V68-4,0))</f>
        <v>CID003189</v>
      </c>
      <c r="G68" s="182" t="str">
        <f ca="1">IF(C68=$X$4,IF(ISERROR($V68),"Enter smelter details","RMI"),IF(ISERROR($V68),"",OFFSET('Smelter Look-up'!$F$4,$V68-4,0)))</f>
        <v>RMI</v>
      </c>
      <c r="H68" s="183">
        <f ca="1">IF(ISERROR($V68),"",OFFSET('Smelter Look-up'!$G$4,$V68-4,0))</f>
        <v>0</v>
      </c>
      <c r="I68" s="184" t="str">
        <f ca="1">IF(ISERROR($V68),"",OFFSET('Smelter Look-up'!$H$4,$V68-4,0))</f>
        <v>Pyeongtaek-si</v>
      </c>
      <c r="J68" s="184" t="str">
        <f ca="1">IF(ISERROR($V68),"",OFFSET('Smelter Look-up'!$I$4,$V68-4,0))</f>
        <v>Gyeonggi-do</v>
      </c>
      <c r="K68" s="224"/>
      <c r="L68" s="224"/>
      <c r="M68" s="224"/>
      <c r="N68" s="224"/>
      <c r="O68" s="224"/>
      <c r="P68" s="185"/>
      <c r="Q68" s="225"/>
      <c r="R68" s="182" t="str">
        <f ca="1">IF(ISERROR($V68),"",OFFSET('Smelter Look-up'!$C$4,$V68-4,0)&amp;"")</f>
        <v>NH Recytech Company</v>
      </c>
      <c r="S68" s="181" t="str">
        <f t="shared" ca="1" si="5"/>
        <v>KR</v>
      </c>
      <c r="T68" s="181" t="str">
        <f ca="1">IF(B68="","",IF(ISERROR(MATCH($J68,SorP!$B$1:$B$6226,0)),"",INDIRECT("'SorP'!$A$"&amp;MATCH($S68&amp;$J68,SorP!C:C,0))))</f>
        <v>KR-41</v>
      </c>
      <c r="U68" s="201"/>
      <c r="V68" s="226">
        <f ca="1">IF(C68="",NA(),IF(OR(C68="Smelter not listed",C68="Smelter not yet identified"),MATCH($B68&amp;$D68,'Smelter Look-up'!$J:$J,0),MATCH($B68&amp;$C68,'Smelter Look-up'!$J:$J,0)))</f>
        <v>200</v>
      </c>
      <c r="X68" s="227">
        <f t="shared" ca="1" si="6"/>
        <v>0</v>
      </c>
      <c r="AB68" s="228" t="str">
        <f t="shared" ca="1" si="7"/>
        <v>GoldNH Recytech Company</v>
      </c>
    </row>
    <row r="69" spans="1:28" s="227" customFormat="1" ht="63.75">
      <c r="A69" s="299" t="s">
        <v>696</v>
      </c>
      <c r="B69" s="182" t="str">
        <f ca="1">IF(LEN(A69)=0,"",INDEX('Smelter Look-up'!$A:$A,MATCH($A69,'Smelter Look-up'!$E:$E,0)))</f>
        <v>Gold</v>
      </c>
      <c r="C69" s="186" t="str">
        <f ca="1">IF(LEN(A69)=0,"",INDEX('Smelter Look-up'!$C:$C,MATCH($A69,'Smelter Look-up'!$E:$E,0)))</f>
        <v>Nihon Material Co., Ltd.</v>
      </c>
      <c r="D69" s="230" t="str">
        <f>IF(ISBLANK(A69),"",INDEX('Smelter Look-up'!$C$5:$C$700,MATCH(A69,'Smelter Look-up'!$E$5:$E$700,0)))</f>
        <v>Nihon Material Co., Ltd.</v>
      </c>
      <c r="E69" s="182" t="str">
        <f ca="1">IF(ISERROR($V69),"",OFFSET('Smelter Look-up'!$D$4,$V69-4,0)&amp;"")</f>
        <v>JAPAN</v>
      </c>
      <c r="F69" s="182" t="str">
        <f ca="1">IF(ISERROR($V69),"",OFFSET('Smelter Look-up'!$E$4,$V69-4,0))</f>
        <v>CID001259</v>
      </c>
      <c r="G69" s="182" t="str">
        <f ca="1">IF(C69=$X$4,IF(ISERROR($V69),"Enter smelter details","RMI"),IF(ISERROR($V69),"",OFFSET('Smelter Look-up'!$F$4,$V69-4,0)))</f>
        <v>RMI</v>
      </c>
      <c r="H69" s="183">
        <f ca="1">IF(ISERROR($V69),"",OFFSET('Smelter Look-up'!$G$4,$V69-4,0))</f>
        <v>0</v>
      </c>
      <c r="I69" s="184" t="str">
        <f ca="1">IF(ISERROR($V69),"",OFFSET('Smelter Look-up'!$H$4,$V69-4,0))</f>
        <v>Noda</v>
      </c>
      <c r="J69" s="184" t="str">
        <f ca="1">IF(ISERROR($V69),"",OFFSET('Smelter Look-up'!$I$4,$V69-4,0))</f>
        <v>Chiba</v>
      </c>
      <c r="K69" s="224"/>
      <c r="L69" s="224"/>
      <c r="M69" s="224"/>
      <c r="N69" s="224"/>
      <c r="O69" s="224"/>
      <c r="P69" s="185"/>
      <c r="Q69" s="225"/>
      <c r="R69" s="182" t="str">
        <f ca="1">IF(ISERROR($V69),"",OFFSET('Smelter Look-up'!$C$4,$V69-4,0)&amp;"")</f>
        <v>Nihon Material Co., Ltd.</v>
      </c>
      <c r="S69" s="181" t="str">
        <f t="shared" ref="S69" ca="1" si="8">IF(B69="","",IF(ISERROR(MATCH($E69,CL,0)),"Unknown",INDIRECT("'C'!$A$"&amp;MATCH($E69,CL,0)+1)))</f>
        <v>JP</v>
      </c>
      <c r="T69" s="181" t="str">
        <f ca="1">IF(B69="","",IF(ISERROR(MATCH($J69,SorP!$B$1:$B$6226,0)),"",INDIRECT("'SorP'!$A$"&amp;MATCH($S69&amp;$J69,SorP!C:C,0))))</f>
        <v>JP-12</v>
      </c>
      <c r="U69" s="201"/>
      <c r="V69" s="226">
        <f ca="1">IF(C69="",NA(),IF(OR(C69="Smelter not listed",C69="Smelter not yet identified"),MATCH($B69&amp;$D69,'Smelter Look-up'!$J:$J,0),MATCH($B69&amp;$C69,'Smelter Look-up'!$J:$J,0)))</f>
        <v>201</v>
      </c>
      <c r="X69" s="227">
        <f t="shared" ref="X69" ca="1" si="9">IF(AND(C69="Smelter not listed",OR(LEN(D69)=0,LEN(E69)=0)),1,0)</f>
        <v>0</v>
      </c>
      <c r="AB69" s="228" t="str">
        <f t="shared" ref="AB69" ca="1" si="10">B69&amp;C69</f>
        <v>GoldNihon Material Co., Ltd.</v>
      </c>
    </row>
    <row r="70" spans="1:28" s="227" customFormat="1" ht="127.5">
      <c r="A70" s="299" t="s">
        <v>2158</v>
      </c>
      <c r="B70" s="182" t="str">
        <f ca="1">IF(LEN(A70)=0,"",INDEX('Smelter Look-up'!$A:$A,MATCH($A70,'Smelter Look-up'!$E:$E,0)))</f>
        <v>Gold</v>
      </c>
      <c r="C70" s="186" t="str">
        <f ca="1">IF(LEN(A70)=0,"",INDEX('Smelter Look-up'!$C:$C,MATCH($A70,'Smelter Look-up'!$E:$E,0)))</f>
        <v>Ogussa Osterreichische Gold- und Silber-Scheideanstalt GmbH</v>
      </c>
      <c r="D70" s="230" t="str">
        <f>IF(ISBLANK(A70),"",INDEX('Smelter Look-up'!$C$5:$C$700,MATCH(A70,'Smelter Look-up'!$E$5:$E$700,0)))</f>
        <v>Ogussa Osterreichische Gold- und Silber-Scheideanstalt GmbH</v>
      </c>
      <c r="E70" s="182" t="str">
        <f ca="1">IF(ISERROR($V70),"",OFFSET('Smelter Look-up'!$D$4,$V70-4,0)&amp;"")</f>
        <v>AUSTRIA</v>
      </c>
      <c r="F70" s="182" t="str">
        <f ca="1">IF(ISERROR($V70),"",OFFSET('Smelter Look-up'!$E$4,$V70-4,0))</f>
        <v>CID002779</v>
      </c>
      <c r="G70" s="182" t="str">
        <f ca="1">IF(C70=$X$4,IF(ISERROR($V70),"Enter smelter details","RMI"),IF(ISERROR($V70),"",OFFSET('Smelter Look-up'!$F$4,$V70-4,0)))</f>
        <v>RMI</v>
      </c>
      <c r="H70" s="183">
        <f ca="1">IF(ISERROR($V70),"",OFFSET('Smelter Look-up'!$G$4,$V70-4,0))</f>
        <v>0</v>
      </c>
      <c r="I70" s="184" t="str">
        <f ca="1">IF(ISERROR($V70),"",OFFSET('Smelter Look-up'!$H$4,$V70-4,0))</f>
        <v>Vienna</v>
      </c>
      <c r="J70" s="184" t="str">
        <f ca="1">IF(ISERROR($V70),"",OFFSET('Smelter Look-up'!$I$4,$V70-4,0))</f>
        <v>Wien</v>
      </c>
      <c r="K70" s="224"/>
      <c r="L70" s="224"/>
      <c r="M70" s="224"/>
      <c r="N70" s="224"/>
      <c r="O70" s="224"/>
      <c r="P70" s="185"/>
      <c r="Q70" s="225"/>
      <c r="R70" s="182" t="str">
        <f ca="1">IF(ISERROR($V70),"",OFFSET('Smelter Look-up'!$C$4,$V70-4,0)&amp;"")</f>
        <v>Ogussa Osterreichische Gold- und Silber-Scheideanstalt GmbH</v>
      </c>
      <c r="S70" s="181" t="str">
        <f t="shared" ref="S70:S101" ca="1" si="11">IF(B70="","",IF(ISERROR(MATCH($E70,CL,0)),"Unknown",INDIRECT("'C'!$A$"&amp;MATCH($E70,CL,0)+1)))</f>
        <v>AT</v>
      </c>
      <c r="T70" s="181" t="str">
        <f ca="1">IF(B70="","",IF(ISERROR(MATCH($J70,SorP!$B$1:$B$6226,0)),"",INDIRECT("'SorP'!$A$"&amp;MATCH($S70&amp;$J70,SorP!C:C,0))))</f>
        <v>AT-9</v>
      </c>
      <c r="U70" s="201"/>
      <c r="V70" s="226">
        <f ca="1">IF(C70="",NA(),IF(OR(C70="Smelter not listed",C70="Smelter not yet identified"),MATCH($B70&amp;$D70,'Smelter Look-up'!$J:$J,0),MATCH($B70&amp;$C70,'Smelter Look-up'!$J:$J,0)))</f>
        <v>205</v>
      </c>
      <c r="X70" s="227">
        <f t="shared" ref="X70:X101" ca="1" si="12">IF(AND(C70="Smelter not listed",OR(LEN(D70)=0,LEN(E70)=0)),1,0)</f>
        <v>0</v>
      </c>
      <c r="AB70" s="228" t="str">
        <f t="shared" ref="AB70:AB101" ca="1" si="13">B70&amp;C70</f>
        <v>GoldOgussa Osterreichische Gold- und Silber-Scheideanstalt GmbH</v>
      </c>
    </row>
    <row r="71" spans="1:28" s="227" customFormat="1" ht="89.25">
      <c r="A71" s="299" t="s">
        <v>697</v>
      </c>
      <c r="B71" s="182" t="str">
        <f ca="1">IF(LEN(A71)=0,"",INDEX('Smelter Look-up'!$A:$A,MATCH($A71,'Smelter Look-up'!$E:$E,0)))</f>
        <v>Gold</v>
      </c>
      <c r="C71" s="186" t="str">
        <f ca="1">IF(LEN(A71)=0,"",INDEX('Smelter Look-up'!$C:$C,MATCH($A71,'Smelter Look-up'!$E:$E,0)))</f>
        <v>Ohura Precious Metal Industry Co., Ltd.</v>
      </c>
      <c r="D71" s="230" t="str">
        <f>IF(ISBLANK(A71),"",INDEX('Smelter Look-up'!$C$5:$C$700,MATCH(A71,'Smelter Look-up'!$E$5:$E$700,0)))</f>
        <v>Ohura Precious Metal Industry Co., Ltd.</v>
      </c>
      <c r="E71" s="182" t="str">
        <f ca="1">IF(ISERROR($V71),"",OFFSET('Smelter Look-up'!$D$4,$V71-4,0)&amp;"")</f>
        <v>JAPAN</v>
      </c>
      <c r="F71" s="182" t="str">
        <f ca="1">IF(ISERROR($V71),"",OFFSET('Smelter Look-up'!$E$4,$V71-4,0))</f>
        <v>CID001325</v>
      </c>
      <c r="G71" s="182" t="str">
        <f ca="1">IF(C71=$X$4,IF(ISERROR($V71),"Enter smelter details","RMI"),IF(ISERROR($V71),"",OFFSET('Smelter Look-up'!$F$4,$V71-4,0)))</f>
        <v>RMI</v>
      </c>
      <c r="H71" s="183">
        <f ca="1">IF(ISERROR($V71),"",OFFSET('Smelter Look-up'!$G$4,$V71-4,0))</f>
        <v>0</v>
      </c>
      <c r="I71" s="184" t="str">
        <f ca="1">IF(ISERROR($V71),"",OFFSET('Smelter Look-up'!$H$4,$V71-4,0))</f>
        <v>Nara-shi</v>
      </c>
      <c r="J71" s="184" t="str">
        <f ca="1">IF(ISERROR($V71),"",OFFSET('Smelter Look-up'!$I$4,$V71-4,0))</f>
        <v>Nara</v>
      </c>
      <c r="K71" s="224"/>
      <c r="L71" s="224"/>
      <c r="M71" s="224"/>
      <c r="N71" s="224"/>
      <c r="O71" s="224"/>
      <c r="P71" s="185"/>
      <c r="Q71" s="225"/>
      <c r="R71" s="182" t="str">
        <f ca="1">IF(ISERROR($V71),"",OFFSET('Smelter Look-up'!$C$4,$V71-4,0)&amp;"")</f>
        <v>Ohura Precious Metal Industry Co., Ltd.</v>
      </c>
      <c r="S71" s="181" t="str">
        <f t="shared" ca="1" si="11"/>
        <v>JP</v>
      </c>
      <c r="T71" s="181" t="str">
        <f ca="1">IF(B71="","",IF(ISERROR(MATCH($J71,SorP!$B$1:$B$6226,0)),"",INDIRECT("'SorP'!$A$"&amp;MATCH($S71&amp;$J71,SorP!C:C,0))))</f>
        <v>JP-29</v>
      </c>
      <c r="U71" s="201"/>
      <c r="V71" s="226">
        <f ca="1">IF(C71="",NA(),IF(OR(C71="Smelter not listed",C71="Smelter not yet identified"),MATCH($B71&amp;$D71,'Smelter Look-up'!$J:$J,0),MATCH($B71&amp;$C71,'Smelter Look-up'!$J:$J,0)))</f>
        <v>207</v>
      </c>
      <c r="X71" s="227">
        <f t="shared" ca="1" si="12"/>
        <v>0</v>
      </c>
      <c r="AB71" s="228" t="str">
        <f t="shared" ca="1" si="13"/>
        <v>GoldOhura Precious Metal Industry Co., Ltd.</v>
      </c>
    </row>
    <row r="72" spans="1:28" s="227" customFormat="1" ht="89.25">
      <c r="A72" s="299" t="s">
        <v>2466</v>
      </c>
      <c r="B72" s="182" t="str">
        <f ca="1">IF(LEN(A72)=0,"",INDEX('Smelter Look-up'!$A:$A,MATCH($A72,'Smelter Look-up'!$E:$E,0)))</f>
        <v>Gold</v>
      </c>
      <c r="C72" s="186" t="str">
        <f ca="1">IF(LEN(A72)=0,"",INDEX('Smelter Look-up'!$C:$C,MATCH($A72,'Smelter Look-up'!$E:$E,0)))</f>
        <v>Planta Recuperadora de Metales SpA</v>
      </c>
      <c r="D72" s="230" t="str">
        <f>IF(ISBLANK(A72),"",INDEX('Smelter Look-up'!$C$5:$C$700,MATCH(A72,'Smelter Look-up'!$E$5:$E$700,0)))</f>
        <v>Planta Recuperadora de Metales SpA</v>
      </c>
      <c r="E72" s="182" t="str">
        <f ca="1">IF(ISERROR($V72),"",OFFSET('Smelter Look-up'!$D$4,$V72-4,0)&amp;"")</f>
        <v>CHILE</v>
      </c>
      <c r="F72" s="182" t="str">
        <f ca="1">IF(ISERROR($V72),"",OFFSET('Smelter Look-up'!$E$4,$V72-4,0))</f>
        <v>CID002919</v>
      </c>
      <c r="G72" s="182" t="str">
        <f ca="1">IF(C72=$X$4,IF(ISERROR($V72),"Enter smelter details","RMI"),IF(ISERROR($V72),"",OFFSET('Smelter Look-up'!$F$4,$V72-4,0)))</f>
        <v>RMI</v>
      </c>
      <c r="H72" s="183">
        <f ca="1">IF(ISERROR($V72),"",OFFSET('Smelter Look-up'!$G$4,$V72-4,0))</f>
        <v>0</v>
      </c>
      <c r="I72" s="184" t="str">
        <f ca="1">IF(ISERROR($V72),"",OFFSET('Smelter Look-up'!$H$4,$V72-4,0))</f>
        <v>Mejillones</v>
      </c>
      <c r="J72" s="184" t="str">
        <f ca="1">IF(ISERROR($V72),"",OFFSET('Smelter Look-up'!$I$4,$V72-4,0))</f>
        <v>Antofagasta</v>
      </c>
      <c r="K72" s="224"/>
      <c r="L72" s="224"/>
      <c r="M72" s="224"/>
      <c r="N72" s="224"/>
      <c r="O72" s="224"/>
      <c r="P72" s="185"/>
      <c r="Q72" s="225"/>
      <c r="R72" s="182" t="str">
        <f ca="1">IF(ISERROR($V72),"",OFFSET('Smelter Look-up'!$C$4,$V72-4,0)&amp;"")</f>
        <v>Planta Recuperadora de Metales SpA</v>
      </c>
      <c r="S72" s="181" t="str">
        <f t="shared" ca="1" si="11"/>
        <v>CL</v>
      </c>
      <c r="T72" s="181" t="str">
        <f ca="1">IF(B72="","",IF(ISERROR(MATCH($J72,SorP!$B$1:$B$6226,0)),"",INDIRECT("'SorP'!$A$"&amp;MATCH($S72&amp;$J72,SorP!C:C,0))))</f>
        <v>CL-AN</v>
      </c>
      <c r="U72" s="201"/>
      <c r="V72" s="226">
        <f ca="1">IF(C72="",NA(),IF(OR(C72="Smelter not listed",C72="Smelter not yet identified"),MATCH($B72&amp;$D72,'Smelter Look-up'!$J:$J,0),MATCH($B72&amp;$C72,'Smelter Look-up'!$J:$J,0)))</f>
        <v>217</v>
      </c>
      <c r="X72" s="227">
        <f t="shared" ca="1" si="12"/>
        <v>0</v>
      </c>
      <c r="AB72" s="228" t="str">
        <f t="shared" ca="1" si="13"/>
        <v>GoldPlanta Recuperadora de Metales SpA</v>
      </c>
    </row>
    <row r="73" spans="1:28" s="227" customFormat="1" ht="76.5">
      <c r="A73" s="299" t="s">
        <v>702</v>
      </c>
      <c r="B73" s="182" t="str">
        <f ca="1">IF(LEN(A73)=0,"",INDEX('Smelter Look-up'!$A:$A,MATCH($A73,'Smelter Look-up'!$E:$E,0)))</f>
        <v>Gold</v>
      </c>
      <c r="C73" s="186" t="str">
        <f ca="1">IF(LEN(A73)=0,"",INDEX('Smelter Look-up'!$C:$C,MATCH($A73,'Smelter Look-up'!$E:$E,0)))</f>
        <v>PT Aneka Tambang (Persero) Tbk</v>
      </c>
      <c r="D73" s="230" t="str">
        <f>IF(ISBLANK(A73),"",INDEX('Smelter Look-up'!$C$5:$C$700,MATCH(A73,'Smelter Look-up'!$E$5:$E$700,0)))</f>
        <v>PT Aneka Tambang (Persero) Tbk</v>
      </c>
      <c r="E73" s="182" t="str">
        <f ca="1">IF(ISERROR($V73),"",OFFSET('Smelter Look-up'!$D$4,$V73-4,0)&amp;"")</f>
        <v>INDONESIA</v>
      </c>
      <c r="F73" s="182" t="str">
        <f ca="1">IF(ISERROR($V73),"",OFFSET('Smelter Look-up'!$E$4,$V73-4,0))</f>
        <v>CID001397</v>
      </c>
      <c r="G73" s="182" t="str">
        <f ca="1">IF(C73=$X$4,IF(ISERROR($V73),"Enter smelter details","RMI"),IF(ISERROR($V73),"",OFFSET('Smelter Look-up'!$F$4,$V73-4,0)))</f>
        <v>RMI</v>
      </c>
      <c r="H73" s="183">
        <f ca="1">IF(ISERROR($V73),"",OFFSET('Smelter Look-up'!$G$4,$V73-4,0))</f>
        <v>0</v>
      </c>
      <c r="I73" s="184" t="str">
        <f ca="1">IF(ISERROR($V73),"",OFFSET('Smelter Look-up'!$H$4,$V73-4,0))</f>
        <v>Jakarta</v>
      </c>
      <c r="J73" s="184" t="str">
        <f ca="1">IF(ISERROR($V73),"",OFFSET('Smelter Look-up'!$I$4,$V73-4,0))</f>
        <v>Jakarta Raya</v>
      </c>
      <c r="K73" s="224"/>
      <c r="L73" s="224"/>
      <c r="M73" s="224"/>
      <c r="N73" s="224"/>
      <c r="O73" s="224"/>
      <c r="P73" s="185"/>
      <c r="Q73" s="225"/>
      <c r="R73" s="182" t="str">
        <f ca="1">IF(ISERROR($V73),"",OFFSET('Smelter Look-up'!$C$4,$V73-4,0)&amp;"")</f>
        <v>PT Aneka Tambang (Persero) Tbk</v>
      </c>
      <c r="S73" s="181" t="str">
        <f t="shared" ca="1" si="11"/>
        <v>ID</v>
      </c>
      <c r="T73" s="181" t="str">
        <f ca="1">IF(B73="","",IF(ISERROR(MATCH($J73,SorP!$B$1:$B$6226,0)),"",INDIRECT("'SorP'!$A$"&amp;MATCH($S73&amp;$J73,SorP!C:C,0))))</f>
        <v>ID-JK</v>
      </c>
      <c r="U73" s="201"/>
      <c r="V73" s="226">
        <f ca="1">IF(C73="",NA(),IF(OR(C73="Smelter not listed",C73="Smelter not yet identified"),MATCH($B73&amp;$D73,'Smelter Look-up'!$J:$J,0),MATCH($B73&amp;$C73,'Smelter Look-up'!$J:$J,0)))</f>
        <v>220</v>
      </c>
      <c r="X73" s="227">
        <f t="shared" ca="1" si="12"/>
        <v>0</v>
      </c>
      <c r="AB73" s="228" t="str">
        <f t="shared" ca="1" si="13"/>
        <v>GoldPT Aneka Tambang (Persero) Tbk</v>
      </c>
    </row>
    <row r="74" spans="1:28" s="227" customFormat="1" ht="38.25">
      <c r="A74" s="299" t="s">
        <v>703</v>
      </c>
      <c r="B74" s="182" t="str">
        <f ca="1">IF(LEN(A74)=0,"",INDEX('Smelter Look-up'!$A:$A,MATCH($A74,'Smelter Look-up'!$E:$E,0)))</f>
        <v>Gold</v>
      </c>
      <c r="C74" s="186" t="str">
        <f ca="1">IF(LEN(A74)=0,"",INDEX('Smelter Look-up'!$C:$C,MATCH($A74,'Smelter Look-up'!$E:$E,0)))</f>
        <v>PX Precinox S.A.</v>
      </c>
      <c r="D74" s="230" t="str">
        <f>IF(ISBLANK(A74),"",INDEX('Smelter Look-up'!$C$5:$C$700,MATCH(A74,'Smelter Look-up'!$E$5:$E$700,0)))</f>
        <v>PX Precinox S.A.</v>
      </c>
      <c r="E74" s="182" t="str">
        <f ca="1">IF(ISERROR($V74),"",OFFSET('Smelter Look-up'!$D$4,$V74-4,0)&amp;"")</f>
        <v>SWITZERLAND</v>
      </c>
      <c r="F74" s="182" t="str">
        <f ca="1">IF(ISERROR($V74),"",OFFSET('Smelter Look-up'!$E$4,$V74-4,0))</f>
        <v>CID001498</v>
      </c>
      <c r="G74" s="182" t="str">
        <f ca="1">IF(C74=$X$4,IF(ISERROR($V74),"Enter smelter details","RMI"),IF(ISERROR($V74),"",OFFSET('Smelter Look-up'!$F$4,$V74-4,0)))</f>
        <v>RMI</v>
      </c>
      <c r="H74" s="183">
        <f ca="1">IF(ISERROR($V74),"",OFFSET('Smelter Look-up'!$G$4,$V74-4,0))</f>
        <v>0</v>
      </c>
      <c r="I74" s="184" t="str">
        <f ca="1">IF(ISERROR($V74),"",OFFSET('Smelter Look-up'!$H$4,$V74-4,0))</f>
        <v>La Chaux-de-Fonds</v>
      </c>
      <c r="J74" s="184" t="str">
        <f ca="1">IF(ISERROR($V74),"",OFFSET('Smelter Look-up'!$I$4,$V74-4,0))</f>
        <v>Neuchâtel</v>
      </c>
      <c r="K74" s="224"/>
      <c r="L74" s="224"/>
      <c r="M74" s="224"/>
      <c r="N74" s="224"/>
      <c r="O74" s="224"/>
      <c r="P74" s="185"/>
      <c r="Q74" s="225"/>
      <c r="R74" s="182" t="str">
        <f ca="1">IF(ISERROR($V74),"",OFFSET('Smelter Look-up'!$C$4,$V74-4,0)&amp;"")</f>
        <v>PX Precinox S.A.</v>
      </c>
      <c r="S74" s="181" t="str">
        <f t="shared" ca="1" si="11"/>
        <v>CH</v>
      </c>
      <c r="T74" s="181" t="str">
        <f ca="1">IF(B74="","",IF(ISERROR(MATCH($J74,SorP!$B$1:$B$6226,0)),"",INDIRECT("'SorP'!$A$"&amp;MATCH($S74&amp;$J74,SorP!C:C,0))))</f>
        <v>CH-NE</v>
      </c>
      <c r="U74" s="201"/>
      <c r="V74" s="226">
        <f ca="1">IF(C74="",NA(),IF(OR(C74="Smelter not listed",C74="Smelter not yet identified"),MATCH($B74&amp;$D74,'Smelter Look-up'!$J:$J,0),MATCH($B74&amp;$C74,'Smelter Look-up'!$J:$J,0)))</f>
        <v>221</v>
      </c>
      <c r="X74" s="227">
        <f t="shared" ca="1" si="12"/>
        <v>0</v>
      </c>
      <c r="AB74" s="228" t="str">
        <f t="shared" ca="1" si="13"/>
        <v>GoldPX Precinox S.A.</v>
      </c>
    </row>
    <row r="75" spans="1:28" s="227" customFormat="1" ht="63.75">
      <c r="A75" s="299" t="s">
        <v>704</v>
      </c>
      <c r="B75" s="182" t="str">
        <f ca="1">IF(LEN(A75)=0,"",INDEX('Smelter Look-up'!$A:$A,MATCH($A75,'Smelter Look-up'!$E:$E,0)))</f>
        <v>Gold</v>
      </c>
      <c r="C75" s="186" t="str">
        <f ca="1">IF(LEN(A75)=0,"",INDEX('Smelter Look-up'!$C:$C,MATCH($A75,'Smelter Look-up'!$E:$E,0)))</f>
        <v>Rand Refinery (Pty) Ltd.</v>
      </c>
      <c r="D75" s="230" t="str">
        <f>IF(ISBLANK(A75),"",INDEX('Smelter Look-up'!$C$5:$C$700,MATCH(A75,'Smelter Look-up'!$E$5:$E$700,0)))</f>
        <v>Rand Refinery (Pty) Ltd.</v>
      </c>
      <c r="E75" s="182" t="str">
        <f ca="1">IF(ISERROR($V75),"",OFFSET('Smelter Look-up'!$D$4,$V75-4,0)&amp;"")</f>
        <v>SOUTH AFRICA</v>
      </c>
      <c r="F75" s="182" t="str">
        <f ca="1">IF(ISERROR($V75),"",OFFSET('Smelter Look-up'!$E$4,$V75-4,0))</f>
        <v>CID001512</v>
      </c>
      <c r="G75" s="182" t="str">
        <f ca="1">IF(C75=$X$4,IF(ISERROR($V75),"Enter smelter details","RMI"),IF(ISERROR($V75),"",OFFSET('Smelter Look-up'!$F$4,$V75-4,0)))</f>
        <v>RMI</v>
      </c>
      <c r="H75" s="183">
        <f ca="1">IF(ISERROR($V75),"",OFFSET('Smelter Look-up'!$G$4,$V75-4,0))</f>
        <v>0</v>
      </c>
      <c r="I75" s="184" t="str">
        <f ca="1">IF(ISERROR($V75),"",OFFSET('Smelter Look-up'!$H$4,$V75-4,0))</f>
        <v>Germiston</v>
      </c>
      <c r="J75" s="184" t="str">
        <f ca="1">IF(ISERROR($V75),"",OFFSET('Smelter Look-up'!$I$4,$V75-4,0))</f>
        <v>Gauteng</v>
      </c>
      <c r="K75" s="224"/>
      <c r="L75" s="224"/>
      <c r="M75" s="224"/>
      <c r="N75" s="224"/>
      <c r="O75" s="224"/>
      <c r="P75" s="185"/>
      <c r="Q75" s="225"/>
      <c r="R75" s="182" t="str">
        <f ca="1">IF(ISERROR($V75),"",OFFSET('Smelter Look-up'!$C$4,$V75-4,0)&amp;"")</f>
        <v>Rand Refinery (Pty) Ltd.</v>
      </c>
      <c r="S75" s="181" t="str">
        <f t="shared" ca="1" si="11"/>
        <v>ZA</v>
      </c>
      <c r="T75" s="181" t="str">
        <f ca="1">IF(B75="","",IF(ISERROR(MATCH($J75,SorP!$B$1:$B$6226,0)),"",INDIRECT("'SorP'!$A$"&amp;MATCH($S75&amp;$J75,SorP!C:C,0))))</f>
        <v>ZA-GP</v>
      </c>
      <c r="U75" s="201"/>
      <c r="V75" s="226">
        <f ca="1">IF(C75="",NA(),IF(OR(C75="Smelter not listed",C75="Smelter not yet identified"),MATCH($B75&amp;$D75,'Smelter Look-up'!$J:$J,0),MATCH($B75&amp;$C75,'Smelter Look-up'!$J:$J,0)))</f>
        <v>224</v>
      </c>
      <c r="X75" s="227">
        <f t="shared" ca="1" si="12"/>
        <v>0</v>
      </c>
      <c r="AB75" s="228" t="str">
        <f t="shared" ca="1" si="13"/>
        <v>GoldRand Refinery (Pty) Ltd.</v>
      </c>
    </row>
    <row r="76" spans="1:28" s="227" customFormat="1" ht="51">
      <c r="A76" s="299" t="s">
        <v>2268</v>
      </c>
      <c r="B76" s="182" t="str">
        <f ca="1">IF(LEN(A76)=0,"",INDEX('Smelter Look-up'!$A:$A,MATCH($A76,'Smelter Look-up'!$E:$E,0)))</f>
        <v>Gold</v>
      </c>
      <c r="C76" s="186" t="str">
        <f ca="1">IF(LEN(A76)=0,"",INDEX('Smelter Look-up'!$C:$C,MATCH($A76,'Smelter Look-up'!$E:$E,0)))</f>
        <v>REMONDIS PMR B.V.</v>
      </c>
      <c r="D76" s="230" t="str">
        <f>IF(ISBLANK(A76),"",INDEX('Smelter Look-up'!$C$5:$C$700,MATCH(A76,'Smelter Look-up'!$E$5:$E$700,0)))</f>
        <v>REMONDIS PMR B.V.</v>
      </c>
      <c r="E76" s="182" t="str">
        <f ca="1">IF(ISERROR($V76),"",OFFSET('Smelter Look-up'!$D$4,$V76-4,0)&amp;"")</f>
        <v>NETHERLANDS</v>
      </c>
      <c r="F76" s="182" t="str">
        <f ca="1">IF(ISERROR($V76),"",OFFSET('Smelter Look-up'!$E$4,$V76-4,0))</f>
        <v>CID002582</v>
      </c>
      <c r="G76" s="182" t="str">
        <f ca="1">IF(C76=$X$4,IF(ISERROR($V76),"Enter smelter details","RMI"),IF(ISERROR($V76),"",OFFSET('Smelter Look-up'!$F$4,$V76-4,0)))</f>
        <v>RMI</v>
      </c>
      <c r="H76" s="183">
        <f ca="1">IF(ISERROR($V76),"",OFFSET('Smelter Look-up'!$G$4,$V76-4,0))</f>
        <v>0</v>
      </c>
      <c r="I76" s="184" t="str">
        <f ca="1">IF(ISERROR($V76),"",OFFSET('Smelter Look-up'!$H$4,$V76-4,0))</f>
        <v>Moerdijk</v>
      </c>
      <c r="J76" s="184" t="str">
        <f ca="1">IF(ISERROR($V76),"",OFFSET('Smelter Look-up'!$I$4,$V76-4,0))</f>
        <v>Noord-Brabant</v>
      </c>
      <c r="K76" s="224"/>
      <c r="L76" s="224"/>
      <c r="M76" s="224"/>
      <c r="N76" s="224"/>
      <c r="O76" s="224"/>
      <c r="P76" s="185"/>
      <c r="Q76" s="225"/>
      <c r="R76" s="182" t="str">
        <f ca="1">IF(ISERROR($V76),"",OFFSET('Smelter Look-up'!$C$4,$V76-4,0)&amp;"")</f>
        <v>REMONDIS PMR B.V.</v>
      </c>
      <c r="S76" s="181" t="str">
        <f t="shared" ca="1" si="11"/>
        <v>NL</v>
      </c>
      <c r="T76" s="181" t="str">
        <f ca="1">IF(B76="","",IF(ISERROR(MATCH($J76,SorP!$B$1:$B$6226,0)),"",INDIRECT("'SorP'!$A$"&amp;MATCH($S76&amp;$J76,SorP!C:C,0))))</f>
        <v>NL-NB</v>
      </c>
      <c r="U76" s="201"/>
      <c r="V76" s="226">
        <f ca="1">IF(C76="",NA(),IF(OR(C76="Smelter not listed",C76="Smelter not yet identified"),MATCH($B76&amp;$D76,'Smelter Look-up'!$J:$J,0),MATCH($B76&amp;$C76,'Smelter Look-up'!$J:$J,0)))</f>
        <v>228</v>
      </c>
      <c r="X76" s="227">
        <f t="shared" ca="1" si="12"/>
        <v>0</v>
      </c>
      <c r="AB76" s="228" t="str">
        <f t="shared" ca="1" si="13"/>
        <v>GoldREMONDIS PMR B.V.</v>
      </c>
    </row>
    <row r="77" spans="1:28" s="227" customFormat="1" ht="51">
      <c r="A77" s="299" t="s">
        <v>705</v>
      </c>
      <c r="B77" s="182" t="str">
        <f ca="1">IF(LEN(A77)=0,"",INDEX('Smelter Look-up'!$A:$A,MATCH($A77,'Smelter Look-up'!$E:$E,0)))</f>
        <v>Gold</v>
      </c>
      <c r="C77" s="186" t="str">
        <f ca="1">IF(LEN(A77)=0,"",INDEX('Smelter Look-up'!$C:$C,MATCH($A77,'Smelter Look-up'!$E:$E,0)))</f>
        <v>Royal Canadian Mint</v>
      </c>
      <c r="D77" s="230" t="str">
        <f>IF(ISBLANK(A77),"",INDEX('Smelter Look-up'!$C$5:$C$700,MATCH(A77,'Smelter Look-up'!$E$5:$E$700,0)))</f>
        <v>Royal Canadian Mint</v>
      </c>
      <c r="E77" s="182" t="str">
        <f ca="1">IF(ISERROR($V77),"",OFFSET('Smelter Look-up'!$D$4,$V77-4,0)&amp;"")</f>
        <v>CANADA</v>
      </c>
      <c r="F77" s="182" t="str">
        <f ca="1">IF(ISERROR($V77),"",OFFSET('Smelter Look-up'!$E$4,$V77-4,0))</f>
        <v>CID001534</v>
      </c>
      <c r="G77" s="182" t="str">
        <f ca="1">IF(C77=$X$4,IF(ISERROR($V77),"Enter smelter details","RMI"),IF(ISERROR($V77),"",OFFSET('Smelter Look-up'!$F$4,$V77-4,0)))</f>
        <v>RMI</v>
      </c>
      <c r="H77" s="183">
        <f ca="1">IF(ISERROR($V77),"",OFFSET('Smelter Look-up'!$G$4,$V77-4,0))</f>
        <v>0</v>
      </c>
      <c r="I77" s="184" t="str">
        <f ca="1">IF(ISERROR($V77),"",OFFSET('Smelter Look-up'!$H$4,$V77-4,0))</f>
        <v>Ottawa</v>
      </c>
      <c r="J77" s="184" t="str">
        <f ca="1">IF(ISERROR($V77),"",OFFSET('Smelter Look-up'!$I$4,$V77-4,0))</f>
        <v>Ontario</v>
      </c>
      <c r="K77" s="224"/>
      <c r="L77" s="224"/>
      <c r="M77" s="224"/>
      <c r="N77" s="224"/>
      <c r="O77" s="224"/>
      <c r="P77" s="185"/>
      <c r="Q77" s="225"/>
      <c r="R77" s="182" t="str">
        <f ca="1">IF(ISERROR($V77),"",OFFSET('Smelter Look-up'!$C$4,$V77-4,0)&amp;"")</f>
        <v>Royal Canadian Mint</v>
      </c>
      <c r="S77" s="181" t="str">
        <f t="shared" ca="1" si="11"/>
        <v>CA</v>
      </c>
      <c r="T77" s="181" t="str">
        <f ca="1">IF(B77="","",IF(ISERROR(MATCH($J77,SorP!$B$1:$B$6226,0)),"",INDIRECT("'SorP'!$A$"&amp;MATCH($S77&amp;$J77,SorP!C:C,0))))</f>
        <v>CA-ON</v>
      </c>
      <c r="U77" s="201"/>
      <c r="V77" s="226">
        <f ca="1">IF(C77="",NA(),IF(OR(C77="Smelter not listed",C77="Smelter not yet identified"),MATCH($B77&amp;$D77,'Smelter Look-up'!$J:$J,0),MATCH($B77&amp;$C77,'Smelter Look-up'!$J:$J,0)))</f>
        <v>229</v>
      </c>
      <c r="X77" s="227">
        <f t="shared" ca="1" si="12"/>
        <v>0</v>
      </c>
      <c r="AB77" s="228" t="str">
        <f t="shared" ca="1" si="13"/>
        <v>GoldRoyal Canadian Mint</v>
      </c>
    </row>
    <row r="78" spans="1:28" s="227" customFormat="1" ht="25.5">
      <c r="A78" s="299" t="s">
        <v>2270</v>
      </c>
      <c r="B78" s="182" t="str">
        <f ca="1">IF(LEN(A78)=0,"",INDEX('Smelter Look-up'!$A:$A,MATCH($A78,'Smelter Look-up'!$E:$E,0)))</f>
        <v>Gold</v>
      </c>
      <c r="C78" s="186" t="str">
        <f ca="1">IF(LEN(A78)=0,"",INDEX('Smelter Look-up'!$C:$C,MATCH($A78,'Smelter Look-up'!$E:$E,0)))</f>
        <v>SAFINA A.S.</v>
      </c>
      <c r="D78" s="230" t="str">
        <f>IF(ISBLANK(A78),"",INDEX('Smelter Look-up'!$C$5:$C$700,MATCH(A78,'Smelter Look-up'!$E$5:$E$700,0)))</f>
        <v>SAFINA A.S.</v>
      </c>
      <c r="E78" s="182" t="str">
        <f ca="1">IF(ISERROR($V78),"",OFFSET('Smelter Look-up'!$D$4,$V78-4,0)&amp;"")</f>
        <v>CZECHIA</v>
      </c>
      <c r="F78" s="182" t="str">
        <f ca="1">IF(ISERROR($V78),"",OFFSET('Smelter Look-up'!$E$4,$V78-4,0))</f>
        <v>CID002290</v>
      </c>
      <c r="G78" s="182" t="str">
        <f ca="1">IF(C78=$X$4,IF(ISERROR($V78),"Enter smelter details","RMI"),IF(ISERROR($V78),"",OFFSET('Smelter Look-up'!$F$4,$V78-4,0)))</f>
        <v>RMI</v>
      </c>
      <c r="H78" s="183">
        <f ca="1">IF(ISERROR($V78),"",OFFSET('Smelter Look-up'!$G$4,$V78-4,0))</f>
        <v>0</v>
      </c>
      <c r="I78" s="184" t="str">
        <f ca="1">IF(ISERROR($V78),"",OFFSET('Smelter Look-up'!$H$4,$V78-4,0))</f>
        <v>Vestec</v>
      </c>
      <c r="J78" s="184" t="str">
        <f ca="1">IF(ISERROR($V78),"",OFFSET('Smelter Look-up'!$I$4,$V78-4,0))</f>
        <v>Praha-západ</v>
      </c>
      <c r="K78" s="224"/>
      <c r="L78" s="224"/>
      <c r="M78" s="224"/>
      <c r="N78" s="224"/>
      <c r="O78" s="224"/>
      <c r="P78" s="185"/>
      <c r="Q78" s="225"/>
      <c r="R78" s="182" t="str">
        <f ca="1">IF(ISERROR($V78),"",OFFSET('Smelter Look-up'!$C$4,$V78-4,0)&amp;"")</f>
        <v>SAFINA A.S.</v>
      </c>
      <c r="S78" s="181" t="str">
        <f t="shared" ca="1" si="11"/>
        <v>CZ</v>
      </c>
      <c r="T78" s="181" t="str">
        <f ca="1">IF(B78="","",IF(ISERROR(MATCH($J78,SorP!$B$1:$B$6226,0)),"",INDIRECT("'SorP'!$A$"&amp;MATCH($S78&amp;$J78,SorP!C:C,0))))</f>
        <v>CZ-20A</v>
      </c>
      <c r="U78" s="201"/>
      <c r="V78" s="226">
        <f ca="1">IF(C78="",NA(),IF(OR(C78="Smelter not listed",C78="Smelter not yet identified"),MATCH($B78&amp;$D78,'Smelter Look-up'!$J:$J,0),MATCH($B78&amp;$C78,'Smelter Look-up'!$J:$J,0)))</f>
        <v>233</v>
      </c>
      <c r="X78" s="227">
        <f t="shared" ca="1" si="12"/>
        <v>0</v>
      </c>
      <c r="AB78" s="228" t="str">
        <f t="shared" ca="1" si="13"/>
        <v>GoldSAFINA A.S.</v>
      </c>
    </row>
    <row r="79" spans="1:28" s="227" customFormat="1" ht="63.75">
      <c r="A79" s="299" t="s">
        <v>708</v>
      </c>
      <c r="B79" s="182" t="str">
        <f ca="1">IF(LEN(A79)=0,"",INDEX('Smelter Look-up'!$A:$A,MATCH($A79,'Smelter Look-up'!$E:$E,0)))</f>
        <v>Gold</v>
      </c>
      <c r="C79" s="186" t="str">
        <f ca="1">IF(LEN(A79)=0,"",INDEX('Smelter Look-up'!$C:$C,MATCH($A79,'Smelter Look-up'!$E:$E,0)))</f>
        <v>SEMPSA Joyeria Plateria S.A.</v>
      </c>
      <c r="D79" s="230" t="str">
        <f>IF(ISBLANK(A79),"",INDEX('Smelter Look-up'!$C$5:$C$700,MATCH(A79,'Smelter Look-up'!$E$5:$E$700,0)))</f>
        <v>SEMPSA Joyeria Plateria S.A.</v>
      </c>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1"/>
        <v>ES</v>
      </c>
      <c r="T79" s="181" t="str">
        <f ca="1">IF(B79="","",IF(ISERROR(MATCH($J79,SorP!$B$1:$B$6226,0)),"",INDIRECT("'SorP'!$A$"&amp;MATCH($S79&amp;$J79,SorP!C:C,0))))</f>
        <v>ES-MD</v>
      </c>
      <c r="U79" s="201"/>
      <c r="V79" s="226">
        <f ca="1">IF(C79="",NA(),IF(OR(C79="Smelter not listed",C79="Smelter not yet identified"),MATCH($B79&amp;$D79,'Smelter Look-up'!$J:$J,0),MATCH($B79&amp;$C79,'Smelter Look-up'!$J:$J,0)))</f>
        <v>242</v>
      </c>
      <c r="X79" s="227">
        <f t="shared" ca="1" si="12"/>
        <v>0</v>
      </c>
      <c r="AB79" s="228" t="str">
        <f t="shared" ca="1" si="13"/>
        <v>GoldSEMPSA Joyeria Plateria S.A.</v>
      </c>
    </row>
    <row r="80" spans="1:28" s="227" customFormat="1" ht="76.5">
      <c r="A80" s="299" t="s">
        <v>715</v>
      </c>
      <c r="B80" s="182" t="str">
        <f ca="1">IF(LEN(A80)=0,"",INDEX('Smelter Look-up'!$A:$A,MATCH($A80,'Smelter Look-up'!$E:$E,0)))</f>
        <v>Gold</v>
      </c>
      <c r="C80" s="186" t="str">
        <f ca="1">IF(LEN(A80)=0,"",INDEX('Smelter Look-up'!$C:$C,MATCH($A80,'Smelter Look-up'!$E:$E,0)))</f>
        <v>Shandong Gold Smelting Co., Ltd.</v>
      </c>
      <c r="D80" s="230" t="str">
        <f>IF(ISBLANK(A80),"",INDEX('Smelter Look-up'!$C$5:$C$700,MATCH(A80,'Smelter Look-up'!$E$5:$E$700,0)))</f>
        <v>Shandong Gold Smelting Co., Ltd.</v>
      </c>
      <c r="E80" s="182" t="str">
        <f ca="1">IF(ISERROR($V80),"",OFFSET('Smelter Look-up'!$D$4,$V80-4,0)&amp;"")</f>
        <v>CHINA</v>
      </c>
      <c r="F80" s="182" t="str">
        <f ca="1">IF(ISERROR($V80),"",OFFSET('Smelter Look-up'!$E$4,$V80-4,0))</f>
        <v>CID001916</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Gold Smelting Co., Ltd.</v>
      </c>
      <c r="S80" s="181" t="str">
        <f t="shared" ca="1" si="11"/>
        <v>CN</v>
      </c>
      <c r="T80" s="181" t="str">
        <f ca="1">IF(B80="","",IF(ISERROR(MATCH($J80,SorP!$B$1:$B$6226,0)),"",INDIRECT("'SorP'!$A$"&amp;MATCH($S80&amp;$J80,SorP!C:C,0))))</f>
        <v>CN-SD</v>
      </c>
      <c r="U80" s="201"/>
      <c r="V80" s="226">
        <f ca="1">IF(C80="",NA(),IF(OR(C80="Smelter not listed",C80="Smelter not yet identified"),MATCH($B80&amp;$D80,'Smelter Look-up'!$J:$J,0),MATCH($B80&amp;$C80,'Smelter Look-up'!$J:$J,0)))</f>
        <v>247</v>
      </c>
      <c r="X80" s="227">
        <f t="shared" ca="1" si="12"/>
        <v>0</v>
      </c>
      <c r="AB80" s="228" t="str">
        <f t="shared" ca="1" si="13"/>
        <v>GoldShandong Gold Smelting Co., Ltd.</v>
      </c>
    </row>
    <row r="81" spans="1:28" s="227" customFormat="1" ht="102">
      <c r="A81" s="299" t="s">
        <v>709</v>
      </c>
      <c r="B81" s="182" t="str">
        <f ca="1">IF(LEN(A81)=0,"",INDEX('Smelter Look-up'!$A:$A,MATCH($A81,'Smelter Look-up'!$E:$E,0)))</f>
        <v>Gold</v>
      </c>
      <c r="C81" s="186" t="str">
        <f ca="1">IF(LEN(A81)=0,"",INDEX('Smelter Look-up'!$C:$C,MATCH($A81,'Smelter Look-up'!$E:$E,0)))</f>
        <v>Shandong Zhaojin Gold &amp; Silver Refinery Co., Ltd.</v>
      </c>
      <c r="D81" s="230" t="str">
        <f>IF(ISBLANK(A81),"",INDEX('Smelter Look-up'!$C$5:$C$700,MATCH(A81,'Smelter Look-up'!$E$5:$E$700,0)))</f>
        <v>Shandong Zhaojin Gold &amp; Silver Refinery Co., Ltd.</v>
      </c>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1"/>
        <v>CN</v>
      </c>
      <c r="T81" s="181" t="str">
        <f ca="1">IF(B81="","",IF(ISERROR(MATCH($J81,SorP!$B$1:$B$6226,0)),"",INDIRECT("'SorP'!$A$"&amp;MATCH($S81&amp;$J81,SorP!C:C,0))))</f>
        <v>CN-SD</v>
      </c>
      <c r="U81" s="201"/>
      <c r="V81" s="226">
        <f ca="1">IF(C81="",NA(),IF(OR(C81="Smelter not listed",C81="Smelter not yet identified"),MATCH($B81&amp;$D81,'Smelter Look-up'!$J:$J,0),MATCH($B81&amp;$C81,'Smelter Look-up'!$J:$J,0)))</f>
        <v>254</v>
      </c>
      <c r="X81" s="227">
        <f t="shared" ca="1" si="12"/>
        <v>0</v>
      </c>
      <c r="AB81" s="228" t="str">
        <f t="shared" ca="1" si="13"/>
        <v>GoldShandong Zhaojin Gold &amp; Silver Refinery Co., Ltd.</v>
      </c>
    </row>
    <row r="82" spans="1:28" s="227" customFormat="1" ht="89.25">
      <c r="A82" s="299" t="s">
        <v>1357</v>
      </c>
      <c r="B82" s="182" t="str">
        <f ca="1">IF(LEN(A82)=0,"",INDEX('Smelter Look-up'!$A:$A,MATCH($A82,'Smelter Look-up'!$E:$E,0)))</f>
        <v>Gold</v>
      </c>
      <c r="C82" s="186" t="str">
        <f ca="1">IF(LEN(A82)=0,"",INDEX('Smelter Look-up'!$C:$C,MATCH($A82,'Smelter Look-up'!$E:$E,0)))</f>
        <v>Sichuan Tianze Precious Metals Co., Ltd.</v>
      </c>
      <c r="D82" s="230" t="str">
        <f>IF(ISBLANK(A82),"",INDEX('Smelter Look-up'!$C$5:$C$700,MATCH(A82,'Smelter Look-up'!$E$5:$E$700,0)))</f>
        <v>Sichuan Tianze Precious Metals Co., Ltd.</v>
      </c>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1"/>
        <v>CN</v>
      </c>
      <c r="T82" s="181" t="str">
        <f ca="1">IF(B82="","",IF(ISERROR(MATCH($J82,SorP!$B$1:$B$6226,0)),"",INDIRECT("'SorP'!$A$"&amp;MATCH($S82&amp;$J82,SorP!C:C,0))))</f>
        <v>CN-SC</v>
      </c>
      <c r="U82" s="201"/>
      <c r="V82" s="226">
        <f ca="1">IF(C82="",NA(),IF(OR(C82="Smelter not listed",C82="Smelter not yet identified"),MATCH($B82&amp;$D82,'Smelter Look-up'!$J:$J,0),MATCH($B82&amp;$C82,'Smelter Look-up'!$J:$J,0)))</f>
        <v>262</v>
      </c>
      <c r="X82" s="227">
        <f t="shared" ca="1" si="12"/>
        <v>0</v>
      </c>
      <c r="AB82" s="228" t="str">
        <f t="shared" ca="1" si="13"/>
        <v>GoldSichuan Tianze Precious Metals Co., Ltd.</v>
      </c>
    </row>
    <row r="83" spans="1:28" s="227" customFormat="1" ht="102">
      <c r="A83" s="299" t="s">
        <v>711</v>
      </c>
      <c r="B83" s="182" t="str">
        <f ca="1">IF(LEN(A83)=0,"",INDEX('Smelter Look-up'!$A:$A,MATCH($A83,'Smelter Look-up'!$E:$E,0)))</f>
        <v>Gold</v>
      </c>
      <c r="C83" s="186" t="str">
        <f ca="1">IF(LEN(A83)=0,"",INDEX('Smelter Look-up'!$C:$C,MATCH($A83,'Smelter Look-up'!$E:$E,0)))</f>
        <v>Solar Applied Materials Technology Corp.</v>
      </c>
      <c r="D83" s="230" t="str">
        <f>IF(ISBLANK(A83),"",INDEX('Smelter Look-up'!$C$5:$C$700,MATCH(A83,'Smelter Look-up'!$E$5:$E$700,0)))</f>
        <v>Solar Applied Materials Technology Corp.</v>
      </c>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1"/>
        <v>TW</v>
      </c>
      <c r="T83" s="181" t="str">
        <f ca="1">IF(B83="","",IF(ISERROR(MATCH($J83,SorP!$B$1:$B$6226,0)),"",INDIRECT("'SorP'!$A$"&amp;MATCH($S83&amp;$J83,SorP!C:C,0))))</f>
        <v>TW-TNN</v>
      </c>
      <c r="U83" s="201"/>
      <c r="V83" s="226">
        <f ca="1">IF(C83="",NA(),IF(OR(C83="Smelter not listed",C83="Smelter not yet identified"),MATCH($B83&amp;$D83,'Smelter Look-up'!$J:$J,0),MATCH($B83&amp;$C83,'Smelter Look-up'!$J:$J,0)))</f>
        <v>267</v>
      </c>
      <c r="X83" s="227">
        <f t="shared" ca="1" si="12"/>
        <v>0</v>
      </c>
      <c r="AB83" s="228" t="str">
        <f t="shared" ca="1" si="13"/>
        <v>GoldSolar Applied Materials Technology Corp.</v>
      </c>
    </row>
    <row r="84" spans="1:28" s="227" customFormat="1" ht="76.5">
      <c r="A84" s="299" t="s">
        <v>712</v>
      </c>
      <c r="B84" s="182" t="str">
        <f ca="1">IF(LEN(A84)=0,"",INDEX('Smelter Look-up'!$A:$A,MATCH($A84,'Smelter Look-up'!$E:$E,0)))</f>
        <v>Gold</v>
      </c>
      <c r="C84" s="186" t="str">
        <f ca="1">IF(LEN(A84)=0,"",INDEX('Smelter Look-up'!$C:$C,MATCH($A84,'Smelter Look-up'!$E:$E,0)))</f>
        <v>Sumitomo Metal Mining Co., Ltd.</v>
      </c>
      <c r="D84" s="230" t="str">
        <f>IF(ISBLANK(A84),"",INDEX('Smelter Look-up'!$C$5:$C$700,MATCH(A84,'Smelter Look-up'!$E$5:$E$700,0)))</f>
        <v>Sumitomo Metal Mining Co., Ltd.</v>
      </c>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1"/>
        <v>JP</v>
      </c>
      <c r="T84" s="181" t="str">
        <f ca="1">IF(B84="","",IF(ISERROR(MATCH($J84,SorP!$B$1:$B$6226,0)),"",INDIRECT("'SorP'!$A$"&amp;MATCH($S84&amp;$J84,SorP!C:C,0))))</f>
        <v>JP-38</v>
      </c>
      <c r="U84" s="201"/>
      <c r="V84" s="226">
        <f ca="1">IF(C84="",NA(),IF(OR(C84="Smelter not listed",C84="Smelter not yet identified"),MATCH($B84&amp;$D84,'Smelter Look-up'!$J:$J,0),MATCH($B84&amp;$C84,'Smelter Look-up'!$J:$J,0)))</f>
        <v>274</v>
      </c>
      <c r="X84" s="227">
        <f t="shared" ca="1" si="12"/>
        <v>0</v>
      </c>
      <c r="AB84" s="228" t="str">
        <f t="shared" ca="1" si="13"/>
        <v>GoldSumitomo Metal Mining Co., Ltd.</v>
      </c>
    </row>
    <row r="85" spans="1:28" s="227" customFormat="1" ht="63.75">
      <c r="A85" s="299" t="s">
        <v>2404</v>
      </c>
      <c r="B85" s="182" t="str">
        <f ca="1">IF(LEN(A85)=0,"",INDEX('Smelter Look-up'!$A:$A,MATCH($A85,'Smelter Look-up'!$E:$E,0)))</f>
        <v>Gold</v>
      </c>
      <c r="C85" s="186" t="str">
        <f ca="1">IF(LEN(A85)=0,"",INDEX('Smelter Look-up'!$C:$C,MATCH($A85,'Smelter Look-up'!$E:$E,0)))</f>
        <v>SungEel HiMetal Co., Ltd.</v>
      </c>
      <c r="D85" s="230" t="str">
        <f>IF(ISBLANK(A85),"",INDEX('Smelter Look-up'!$C$5:$C$700,MATCH(A85,'Smelter Look-up'!$E$5:$E$700,0)))</f>
        <v>SungEel HiMetal Co., Ltd.</v>
      </c>
      <c r="E85" s="182" t="str">
        <f ca="1">IF(ISERROR($V85),"",OFFSET('Smelter Look-up'!$D$4,$V85-4,0)&amp;"")</f>
        <v>KOREA, REPUBLIC OF</v>
      </c>
      <c r="F85" s="182" t="str">
        <f ca="1">IF(ISERROR($V85),"",OFFSET('Smelter Look-up'!$E$4,$V85-4,0))</f>
        <v>CID002918</v>
      </c>
      <c r="G85" s="182" t="str">
        <f ca="1">IF(C85=$X$4,IF(ISERROR($V85),"Enter smelter details","RMI"),IF(ISERROR($V85),"",OFFSET('Smelter Look-up'!$F$4,$V85-4,0)))</f>
        <v>RMI</v>
      </c>
      <c r="H85" s="183">
        <f ca="1">IF(ISERROR($V85),"",OFFSET('Smelter Look-up'!$G$4,$V85-4,0))</f>
        <v>0</v>
      </c>
      <c r="I85" s="184" t="str">
        <f ca="1">IF(ISERROR($V85),"",OFFSET('Smelter Look-up'!$H$4,$V85-4,0))</f>
        <v>Gunsan-si</v>
      </c>
      <c r="J85" s="184" t="str">
        <f ca="1">IF(ISERROR($V85),"",OFFSET('Smelter Look-up'!$I$4,$V85-4,0))</f>
        <v>Jeollabuk-do</v>
      </c>
      <c r="K85" s="224"/>
      <c r="L85" s="224"/>
      <c r="M85" s="224"/>
      <c r="N85" s="224"/>
      <c r="O85" s="224"/>
      <c r="P85" s="185"/>
      <c r="Q85" s="225"/>
      <c r="R85" s="182" t="str">
        <f ca="1">IF(ISERROR($V85),"",OFFSET('Smelter Look-up'!$C$4,$V85-4,0)&amp;"")</f>
        <v>SungEel HiMetal Co., Ltd.</v>
      </c>
      <c r="S85" s="181" t="str">
        <f t="shared" ca="1" si="11"/>
        <v>KR</v>
      </c>
      <c r="T85" s="181" t="str">
        <f ca="1">IF(B85="","",IF(ISERROR(MATCH($J85,SorP!$B$1:$B$6226,0)),"",INDIRECT("'SorP'!$A$"&amp;MATCH($S85&amp;$J85,SorP!C:C,0))))</f>
        <v>KR-45</v>
      </c>
      <c r="U85" s="201"/>
      <c r="V85" s="226">
        <f ca="1">IF(C85="",NA(),IF(OR(C85="Smelter not listed",C85="Smelter not yet identified"),MATCH($B85&amp;$D85,'Smelter Look-up'!$J:$J,0),MATCH($B85&amp;$C85,'Smelter Look-up'!$J:$J,0)))</f>
        <v>275</v>
      </c>
      <c r="X85" s="227">
        <f t="shared" ca="1" si="12"/>
        <v>0</v>
      </c>
      <c r="AB85" s="228" t="str">
        <f t="shared" ca="1" si="13"/>
        <v>GoldSungEel HiMetal Co., Ltd.</v>
      </c>
    </row>
    <row r="86" spans="1:28" s="227" customFormat="1" ht="25.5">
      <c r="A86" s="299" t="s">
        <v>1676</v>
      </c>
      <c r="B86" s="182" t="str">
        <f ca="1">IF(LEN(A86)=0,"",INDEX('Smelter Look-up'!$A:$A,MATCH($A86,'Smelter Look-up'!$E:$E,0)))</f>
        <v>Gold</v>
      </c>
      <c r="C86" s="186" t="str">
        <f ca="1">IF(LEN(A86)=0,"",INDEX('Smelter Look-up'!$C:$C,MATCH($A86,'Smelter Look-up'!$E:$E,0)))</f>
        <v>T.C.A S.p.A</v>
      </c>
      <c r="D86" s="230" t="str">
        <f>IF(ISBLANK(A86),"",INDEX('Smelter Look-up'!$C$5:$C$700,MATCH(A86,'Smelter Look-up'!$E$5:$E$700,0)))</f>
        <v>T.C.A S.p.A</v>
      </c>
      <c r="E86" s="182" t="str">
        <f ca="1">IF(ISERROR($V86),"",OFFSET('Smelter Look-up'!$D$4,$V86-4,0)&amp;"")</f>
        <v>ITALY</v>
      </c>
      <c r="F86" s="182" t="str">
        <f ca="1">IF(ISERROR($V86),"",OFFSET('Smelter Look-up'!$E$4,$V86-4,0))</f>
        <v>CID002580</v>
      </c>
      <c r="G86" s="182" t="str">
        <f ca="1">IF(C86=$X$4,IF(ISERROR($V86),"Enter smelter details","RMI"),IF(ISERROR($V86),"",OFFSET('Smelter Look-up'!$F$4,$V86-4,0)))</f>
        <v>RMI</v>
      </c>
      <c r="H86" s="183">
        <f ca="1">IF(ISERROR($V86),"",OFFSET('Smelter Look-up'!$G$4,$V86-4,0))</f>
        <v>0</v>
      </c>
      <c r="I86" s="184" t="str">
        <f ca="1">IF(ISERROR($V86),"",OFFSET('Smelter Look-up'!$H$4,$V86-4,0))</f>
        <v>Capolona</v>
      </c>
      <c r="J86" s="184" t="str">
        <f ca="1">IF(ISERROR($V86),"",OFFSET('Smelter Look-up'!$I$4,$V86-4,0))</f>
        <v>Toscana</v>
      </c>
      <c r="K86" s="224"/>
      <c r="L86" s="224"/>
      <c r="M86" s="224"/>
      <c r="N86" s="224"/>
      <c r="O86" s="224"/>
      <c r="P86" s="185"/>
      <c r="Q86" s="225"/>
      <c r="R86" s="182" t="str">
        <f ca="1">IF(ISERROR($V86),"",OFFSET('Smelter Look-up'!$C$4,$V86-4,0)&amp;"")</f>
        <v>T.C.A S.p.A</v>
      </c>
      <c r="S86" s="181" t="str">
        <f t="shared" ca="1" si="11"/>
        <v>IT</v>
      </c>
      <c r="T86" s="181" t="str">
        <f ca="1">IF(B86="","",IF(ISERROR(MATCH($J86,SorP!$B$1:$B$6226,0)),"",INDIRECT("'SorP'!$A$"&amp;MATCH($S86&amp;$J86,SorP!C:C,0))))</f>
        <v>IT-52</v>
      </c>
      <c r="U86" s="201"/>
      <c r="V86" s="226">
        <f ca="1">IF(C86="",NA(),IF(OR(C86="Smelter not listed",C86="Smelter not yet identified"),MATCH($B86&amp;$D86,'Smelter Look-up'!$J:$J,0),MATCH($B86&amp;$C86,'Smelter Look-up'!$J:$J,0)))</f>
        <v>278</v>
      </c>
      <c r="X86" s="227">
        <f t="shared" ca="1" si="12"/>
        <v>0</v>
      </c>
      <c r="AB86" s="228" t="str">
        <f t="shared" ca="1" si="13"/>
        <v>GoldT.C.A S.p.A</v>
      </c>
    </row>
    <row r="87" spans="1:28" s="227" customFormat="1" ht="63.75">
      <c r="A87" s="299" t="s">
        <v>713</v>
      </c>
      <c r="B87" s="182" t="str">
        <f ca="1">IF(LEN(A87)=0,"",INDEX('Smelter Look-up'!$A:$A,MATCH($A87,'Smelter Look-up'!$E:$E,0)))</f>
        <v>Gold</v>
      </c>
      <c r="C87" s="186" t="str">
        <f ca="1">IF(LEN(A87)=0,"",INDEX('Smelter Look-up'!$C:$C,MATCH($A87,'Smelter Look-up'!$E:$E,0)))</f>
        <v>Tanaka Kikinzoku Kogyo K.K.</v>
      </c>
      <c r="D87" s="230" t="str">
        <f>IF(ISBLANK(A87),"",INDEX('Smelter Look-up'!$C$5:$C$700,MATCH(A87,'Smelter Look-up'!$E$5:$E$700,0)))</f>
        <v>Tanaka Kikinzoku Kogyo K.K.</v>
      </c>
      <c r="E87" s="182" t="str">
        <f ca="1">IF(ISERROR($V87),"",OFFSET('Smelter Look-up'!$D$4,$V87-4,0)&amp;"")</f>
        <v>JAPAN</v>
      </c>
      <c r="F87" s="182" t="str">
        <f ca="1">IF(ISERROR($V87),"",OFFSET('Smelter Look-up'!$E$4,$V87-4,0))</f>
        <v>CID001875</v>
      </c>
      <c r="G87" s="182" t="str">
        <f ca="1">IF(C87=$X$4,IF(ISERROR($V87),"Enter smelter details","RMI"),IF(ISERROR($V87),"",OFFSET('Smelter Look-up'!$F$4,$V87-4,0)))</f>
        <v>RMI</v>
      </c>
      <c r="H87" s="183">
        <f ca="1">IF(ISERROR($V87),"",OFFSET('Smelter Look-up'!$G$4,$V87-4,0))</f>
        <v>0</v>
      </c>
      <c r="I87" s="184" t="str">
        <f ca="1">IF(ISERROR($V87),"",OFFSET('Smelter Look-up'!$H$4,$V87-4,0))</f>
        <v>Hiratsuka</v>
      </c>
      <c r="J87" s="184" t="str">
        <f ca="1">IF(ISERROR($V87),"",OFFSET('Smelter Look-up'!$I$4,$V87-4,0))</f>
        <v>Kanagawa</v>
      </c>
      <c r="K87" s="224"/>
      <c r="L87" s="224"/>
      <c r="M87" s="224"/>
      <c r="N87" s="224"/>
      <c r="O87" s="224"/>
      <c r="P87" s="185"/>
      <c r="Q87" s="225"/>
      <c r="R87" s="182" t="str">
        <f ca="1">IF(ISERROR($V87),"",OFFSET('Smelter Look-up'!$C$4,$V87-4,0)&amp;"")</f>
        <v>Tanaka Kikinzoku Kogyo K.K.</v>
      </c>
      <c r="S87" s="181" t="str">
        <f t="shared" ca="1" si="11"/>
        <v>JP</v>
      </c>
      <c r="T87" s="181" t="str">
        <f ca="1">IF(B87="","",IF(ISERROR(MATCH($J87,SorP!$B$1:$B$6226,0)),"",INDIRECT("'SorP'!$A$"&amp;MATCH($S87&amp;$J87,SorP!C:C,0))))</f>
        <v>JP-14</v>
      </c>
      <c r="U87" s="201"/>
      <c r="V87" s="226">
        <f ca="1">IF(C87="",NA(),IF(OR(C87="Smelter not listed",C87="Smelter not yet identified"),MATCH($B87&amp;$D87,'Smelter Look-up'!$J:$J,0),MATCH($B87&amp;$C87,'Smelter Look-up'!$J:$J,0)))</f>
        <v>287</v>
      </c>
      <c r="X87" s="227">
        <f t="shared" ca="1" si="12"/>
        <v>0</v>
      </c>
      <c r="AB87" s="228" t="str">
        <f t="shared" ca="1" si="13"/>
        <v>GoldTanaka Kikinzoku Kogyo K.K.</v>
      </c>
    </row>
    <row r="88" spans="1:28" s="227" customFormat="1" ht="63.75">
      <c r="A88" s="299" t="s">
        <v>716</v>
      </c>
      <c r="B88" s="182" t="str">
        <f ca="1">IF(LEN(A88)=0,"",INDEX('Smelter Look-up'!$A:$A,MATCH($A88,'Smelter Look-up'!$E:$E,0)))</f>
        <v>Gold</v>
      </c>
      <c r="C88" s="186" t="str">
        <f ca="1">IF(LEN(A88)=0,"",INDEX('Smelter Look-up'!$C:$C,MATCH($A88,'Smelter Look-up'!$E:$E,0)))</f>
        <v>Tokuriki Honten Co., Ltd.</v>
      </c>
      <c r="D88" s="230" t="str">
        <f>IF(ISBLANK(A88),"",INDEX('Smelter Look-up'!$C$5:$C$700,MATCH(A88,'Smelter Look-up'!$E$5:$E$700,0)))</f>
        <v>Tokuriki Honten Co., Ltd.</v>
      </c>
      <c r="E88" s="182" t="str">
        <f ca="1">IF(ISERROR($V88),"",OFFSET('Smelter Look-up'!$D$4,$V88-4,0)&amp;"")</f>
        <v>JAPAN</v>
      </c>
      <c r="F88" s="182" t="str">
        <f ca="1">IF(ISERROR($V88),"",OFFSET('Smelter Look-up'!$E$4,$V88-4,0))</f>
        <v>CID001938</v>
      </c>
      <c r="G88" s="182" t="str">
        <f ca="1">IF(C88=$X$4,IF(ISERROR($V88),"Enter smelter details","RMI"),IF(ISERROR($V88),"",OFFSET('Smelter Look-up'!$F$4,$V88-4,0)))</f>
        <v>RMI</v>
      </c>
      <c r="H88" s="183">
        <f ca="1">IF(ISERROR($V88),"",OFFSET('Smelter Look-up'!$G$4,$V88-4,0))</f>
        <v>0</v>
      </c>
      <c r="I88" s="184" t="str">
        <f ca="1">IF(ISERROR($V88),"",OFFSET('Smelter Look-up'!$H$4,$V88-4,0))</f>
        <v>Kuki</v>
      </c>
      <c r="J88" s="184" t="str">
        <f ca="1">IF(ISERROR($V88),"",OFFSET('Smelter Look-up'!$I$4,$V88-4,0))</f>
        <v>Saitama</v>
      </c>
      <c r="K88" s="224"/>
      <c r="L88" s="224"/>
      <c r="M88" s="224"/>
      <c r="N88" s="224"/>
      <c r="O88" s="224"/>
      <c r="P88" s="185"/>
      <c r="Q88" s="225"/>
      <c r="R88" s="182" t="str">
        <f ca="1">IF(ISERROR($V88),"",OFFSET('Smelter Look-up'!$C$4,$V88-4,0)&amp;"")</f>
        <v>Tokuriki Honten Co., Ltd.</v>
      </c>
      <c r="S88" s="181" t="str">
        <f t="shared" ca="1" si="11"/>
        <v>JP</v>
      </c>
      <c r="T88" s="181" t="str">
        <f ca="1">IF(B88="","",IF(ISERROR(MATCH($J88,SorP!$B$1:$B$6226,0)),"",INDIRECT("'SorP'!$A$"&amp;MATCH($S88&amp;$J88,SorP!C:C,0))))</f>
        <v>JP-11</v>
      </c>
      <c r="U88" s="201"/>
      <c r="V88" s="226">
        <f ca="1">IF(C88="",NA(),IF(OR(C88="Smelter not listed",C88="Smelter not yet identified"),MATCH($B88&amp;$D88,'Smelter Look-up'!$J:$J,0),MATCH($B88&amp;$C88,'Smelter Look-up'!$J:$J,0)))</f>
        <v>293</v>
      </c>
      <c r="X88" s="227">
        <f t="shared" ca="1" si="12"/>
        <v>0</v>
      </c>
      <c r="AB88" s="228" t="str">
        <f t="shared" ca="1" si="13"/>
        <v>GoldTokuriki Honten Co., Ltd.</v>
      </c>
    </row>
    <row r="89" spans="1:28" s="227" customFormat="1" ht="51">
      <c r="A89" s="299" t="s">
        <v>2280</v>
      </c>
      <c r="B89" s="182" t="str">
        <f ca="1">IF(LEN(A89)=0,"",INDEX('Smelter Look-up'!$A:$A,MATCH($A89,'Smelter Look-up'!$E:$E,0)))</f>
        <v>Gold</v>
      </c>
      <c r="C89" s="186" t="str">
        <f ca="1">IF(LEN(A89)=0,"",INDEX('Smelter Look-up'!$C:$C,MATCH($A89,'Smelter Look-up'!$E:$E,0)))</f>
        <v>TOO Tau-Ken-Altyn</v>
      </c>
      <c r="D89" s="230" t="str">
        <f>IF(ISBLANK(A89),"",INDEX('Smelter Look-up'!$C$5:$C$700,MATCH(A89,'Smelter Look-up'!$E$5:$E$700,0)))</f>
        <v>TOO Tau-Ken-Altyn</v>
      </c>
      <c r="E89" s="182" t="str">
        <f ca="1">IF(ISERROR($V89),"",OFFSET('Smelter Look-up'!$D$4,$V89-4,0)&amp;"")</f>
        <v>KAZAKHSTAN</v>
      </c>
      <c r="F89" s="182" t="str">
        <f ca="1">IF(ISERROR($V89),"",OFFSET('Smelter Look-up'!$E$4,$V89-4,0))</f>
        <v>CID002615</v>
      </c>
      <c r="G89" s="182" t="str">
        <f ca="1">IF(C89=$X$4,IF(ISERROR($V89),"Enter smelter details","RMI"),IF(ISERROR($V89),"",OFFSET('Smelter Look-up'!$F$4,$V89-4,0)))</f>
        <v>RMI</v>
      </c>
      <c r="H89" s="183">
        <f ca="1">IF(ISERROR($V89),"",OFFSET('Smelter Look-up'!$G$4,$V89-4,0))</f>
        <v>0</v>
      </c>
      <c r="I89" s="184" t="str">
        <f ca="1">IF(ISERROR($V89),"",OFFSET('Smelter Look-up'!$H$4,$V89-4,0))</f>
        <v>Astana</v>
      </c>
      <c r="J89" s="184" t="str">
        <f ca="1">IF(ISERROR($V89),"",OFFSET('Smelter Look-up'!$I$4,$V89-4,0))</f>
        <v>Almaty</v>
      </c>
      <c r="K89" s="224"/>
      <c r="L89" s="224"/>
      <c r="M89" s="224"/>
      <c r="N89" s="224"/>
      <c r="O89" s="224"/>
      <c r="P89" s="185"/>
      <c r="Q89" s="225"/>
      <c r="R89" s="182" t="str">
        <f ca="1">IF(ISERROR($V89),"",OFFSET('Smelter Look-up'!$C$4,$V89-4,0)&amp;"")</f>
        <v>TOO Tau-Ken-Altyn</v>
      </c>
      <c r="S89" s="181" t="str">
        <f t="shared" ca="1" si="11"/>
        <v>KZ</v>
      </c>
      <c r="T89" s="181" t="str">
        <f ca="1">IF(B89="","",IF(ISERROR(MATCH($J89,SorP!$B$1:$B$6226,0)),"",INDIRECT("'SorP'!$A$"&amp;MATCH($S89&amp;$J89,SorP!C:C,0))))</f>
        <v>KZ-ALA</v>
      </c>
      <c r="U89" s="201"/>
      <c r="V89" s="226">
        <f ca="1">IF(C89="",NA(),IF(OR(C89="Smelter not listed",C89="Smelter not yet identified"),MATCH($B89&amp;$D89,'Smelter Look-up'!$J:$J,0),MATCH($B89&amp;$C89,'Smelter Look-up'!$J:$J,0)))</f>
        <v>297</v>
      </c>
      <c r="X89" s="227">
        <f t="shared" ca="1" si="12"/>
        <v>0</v>
      </c>
      <c r="AB89" s="228" t="str">
        <f t="shared" ca="1" si="13"/>
        <v>GoldTOO Tau-Ken-Altyn</v>
      </c>
    </row>
    <row r="90" spans="1:28" s="227" customFormat="1" ht="25.5">
      <c r="A90" s="299" t="s">
        <v>718</v>
      </c>
      <c r="B90" s="182" t="str">
        <f ca="1">IF(LEN(A90)=0,"",INDEX('Smelter Look-up'!$A:$A,MATCH($A90,'Smelter Look-up'!$E:$E,0)))</f>
        <v>Gold</v>
      </c>
      <c r="C90" s="186" t="str">
        <f ca="1">IF(LEN(A90)=0,"",INDEX('Smelter Look-up'!$C:$C,MATCH($A90,'Smelter Look-up'!$E:$E,0)))</f>
        <v>Torecom</v>
      </c>
      <c r="D90" s="230" t="str">
        <f>IF(ISBLANK(A90),"",INDEX('Smelter Look-up'!$C$5:$C$700,MATCH(A90,'Smelter Look-up'!$E$5:$E$700,0)))</f>
        <v>Torecom</v>
      </c>
      <c r="E90" s="182" t="str">
        <f ca="1">IF(ISERROR($V90),"",OFFSET('Smelter Look-up'!$D$4,$V90-4,0)&amp;"")</f>
        <v>KOREA, REPUBLIC OF</v>
      </c>
      <c r="F90" s="182" t="str">
        <f ca="1">IF(ISERROR($V90),"",OFFSET('Smelter Look-up'!$E$4,$V90-4,0))</f>
        <v>CID001955</v>
      </c>
      <c r="G90" s="182" t="str">
        <f ca="1">IF(C90=$X$4,IF(ISERROR($V90),"Enter smelter details","RMI"),IF(ISERROR($V90),"",OFFSET('Smelter Look-up'!$F$4,$V90-4,0)))</f>
        <v>RMI</v>
      </c>
      <c r="H90" s="183">
        <f ca="1">IF(ISERROR($V90),"",OFFSET('Smelter Look-up'!$G$4,$V90-4,0))</f>
        <v>0</v>
      </c>
      <c r="I90" s="184" t="str">
        <f ca="1">IF(ISERROR($V90),"",OFFSET('Smelter Look-up'!$H$4,$V90-4,0))</f>
        <v>Asan</v>
      </c>
      <c r="J90" s="184" t="str">
        <f ca="1">IF(ISERROR($V90),"",OFFSET('Smelter Look-up'!$I$4,$V90-4,0))</f>
        <v>Chungcheongnam-do</v>
      </c>
      <c r="K90" s="224"/>
      <c r="L90" s="224"/>
      <c r="M90" s="224"/>
      <c r="N90" s="224"/>
      <c r="O90" s="224"/>
      <c r="P90" s="185"/>
      <c r="Q90" s="225"/>
      <c r="R90" s="182" t="str">
        <f ca="1">IF(ISERROR($V90),"",OFFSET('Smelter Look-up'!$C$4,$V90-4,0)&amp;"")</f>
        <v>Torecom</v>
      </c>
      <c r="S90" s="181" t="str">
        <f t="shared" ca="1" si="11"/>
        <v>KR</v>
      </c>
      <c r="T90" s="181" t="str">
        <f ca="1">IF(B90="","",IF(ISERROR(MATCH($J90,SorP!$B$1:$B$6226,0)),"",INDIRECT("'SorP'!$A$"&amp;MATCH($S90&amp;$J90,SorP!C:C,0))))</f>
        <v>KR-44</v>
      </c>
      <c r="U90" s="201"/>
      <c r="V90" s="226">
        <f ca="1">IF(C90="",NA(),IF(OR(C90="Smelter not listed",C90="Smelter not yet identified"),MATCH($B90&amp;$D90,'Smelter Look-up'!$J:$J,0),MATCH($B90&amp;$C90,'Smelter Look-up'!$J:$J,0)))</f>
        <v>298</v>
      </c>
      <c r="X90" s="227">
        <f t="shared" ca="1" si="12"/>
        <v>0</v>
      </c>
      <c r="AB90" s="228" t="str">
        <f t="shared" ca="1" si="13"/>
        <v>GoldTorecom</v>
      </c>
    </row>
    <row r="91" spans="1:28" s="227" customFormat="1" ht="102">
      <c r="A91" s="299" t="s">
        <v>719</v>
      </c>
      <c r="B91" s="182" t="str">
        <f ca="1">IF(LEN(A91)=0,"",INDEX('Smelter Look-up'!$A:$A,MATCH($A91,'Smelter Look-up'!$E:$E,0)))</f>
        <v>Gold</v>
      </c>
      <c r="C91" s="186" t="str">
        <f ca="1">IF(LEN(A91)=0,"",INDEX('Smelter Look-up'!$C:$C,MATCH($A91,'Smelter Look-up'!$E:$E,0)))</f>
        <v>Umicore S.A. Business Unit Precious Metals Refining</v>
      </c>
      <c r="D91" s="230" t="str">
        <f>IF(ISBLANK(A91),"",INDEX('Smelter Look-up'!$C$5:$C$700,MATCH(A91,'Smelter Look-up'!$E$5:$E$700,0)))</f>
        <v>Umicore S.A. Business Unit Precious Metals Refining</v>
      </c>
      <c r="E91" s="182" t="str">
        <f ca="1">IF(ISERROR($V91),"",OFFSET('Smelter Look-up'!$D$4,$V91-4,0)&amp;"")</f>
        <v>BELGIUM</v>
      </c>
      <c r="F91" s="182" t="str">
        <f ca="1">IF(ISERROR($V91),"",OFFSET('Smelter Look-up'!$E$4,$V91-4,0))</f>
        <v>CID001980</v>
      </c>
      <c r="G91" s="182" t="str">
        <f ca="1">IF(C91=$X$4,IF(ISERROR($V91),"Enter smelter details","RMI"),IF(ISERROR($V91),"",OFFSET('Smelter Look-up'!$F$4,$V91-4,0)))</f>
        <v>RMI</v>
      </c>
      <c r="H91" s="183">
        <f ca="1">IF(ISERROR($V91),"",OFFSET('Smelter Look-up'!$G$4,$V91-4,0))</f>
        <v>0</v>
      </c>
      <c r="I91" s="184" t="str">
        <f ca="1">IF(ISERROR($V91),"",OFFSET('Smelter Look-up'!$H$4,$V91-4,0))</f>
        <v>Hoboken</v>
      </c>
      <c r="J91" s="184" t="str">
        <f ca="1">IF(ISERROR($V91),"",OFFSET('Smelter Look-up'!$I$4,$V91-4,0))</f>
        <v>Antwerpen</v>
      </c>
      <c r="K91" s="224"/>
      <c r="L91" s="224"/>
      <c r="M91" s="224"/>
      <c r="N91" s="224"/>
      <c r="O91" s="224"/>
      <c r="P91" s="185"/>
      <c r="Q91" s="225"/>
      <c r="R91" s="182" t="str">
        <f ca="1">IF(ISERROR($V91),"",OFFSET('Smelter Look-up'!$C$4,$V91-4,0)&amp;"")</f>
        <v>Umicore S.A. Business Unit Precious Metals Refining</v>
      </c>
      <c r="S91" s="181" t="str">
        <f t="shared" ca="1" si="11"/>
        <v>BE</v>
      </c>
      <c r="T91" s="181" t="str">
        <f ca="1">IF(B91="","",IF(ISERROR(MATCH($J91,SorP!$B$1:$B$6226,0)),"",INDIRECT("'SorP'!$A$"&amp;MATCH($S91&amp;$J91,SorP!C:C,0))))</f>
        <v>BE-VAN</v>
      </c>
      <c r="U91" s="201"/>
      <c r="V91" s="226">
        <f ca="1">IF(C91="",NA(),IF(OR(C91="Smelter not listed",C91="Smelter not yet identified"),MATCH($B91&amp;$D91,'Smelter Look-up'!$J:$J,0),MATCH($B91&amp;$C91,'Smelter Look-up'!$J:$J,0)))</f>
        <v>302</v>
      </c>
      <c r="X91" s="227">
        <f t="shared" ca="1" si="12"/>
        <v>0</v>
      </c>
      <c r="AB91" s="228" t="str">
        <f t="shared" ca="1" si="13"/>
        <v>GoldUmicore S.A. Business Unit Precious Metals Refining</v>
      </c>
    </row>
    <row r="92" spans="1:28" s="227" customFormat="1" ht="76.5">
      <c r="A92" s="299" t="s">
        <v>720</v>
      </c>
      <c r="B92" s="182" t="str">
        <f ca="1">IF(LEN(A92)=0,"",INDEX('Smelter Look-up'!$A:$A,MATCH($A92,'Smelter Look-up'!$E:$E,0)))</f>
        <v>Gold</v>
      </c>
      <c r="C92" s="186" t="str">
        <f ca="1">IF(LEN(A92)=0,"",INDEX('Smelter Look-up'!$C:$C,MATCH($A92,'Smelter Look-up'!$E:$E,0)))</f>
        <v>United Precious Metal Refining, Inc.</v>
      </c>
      <c r="D92" s="230" t="str">
        <f>IF(ISBLANK(A92),"",INDEX('Smelter Look-up'!$C$5:$C$700,MATCH(A92,'Smelter Look-up'!$E$5:$E$700,0)))</f>
        <v>United Precious Metal Refining, Inc.</v>
      </c>
      <c r="E92" s="182" t="str">
        <f ca="1">IF(ISERROR($V92),"",OFFSET('Smelter Look-up'!$D$4,$V92-4,0)&amp;"")</f>
        <v>UNITED STATES OF AMERICA</v>
      </c>
      <c r="F92" s="182" t="str">
        <f ca="1">IF(ISERROR($V92),"",OFFSET('Smelter Look-up'!$E$4,$V92-4,0))</f>
        <v>CID001993</v>
      </c>
      <c r="G92" s="182" t="str">
        <f ca="1">IF(C92=$X$4,IF(ISERROR($V92),"Enter smelter details","RMI"),IF(ISERROR($V92),"",OFFSET('Smelter Look-up'!$F$4,$V92-4,0)))</f>
        <v>RMI</v>
      </c>
      <c r="H92" s="183">
        <f ca="1">IF(ISERROR($V92),"",OFFSET('Smelter Look-up'!$G$4,$V92-4,0))</f>
        <v>0</v>
      </c>
      <c r="I92" s="184" t="str">
        <f ca="1">IF(ISERROR($V92),"",OFFSET('Smelter Look-up'!$H$4,$V92-4,0))</f>
        <v>Alden</v>
      </c>
      <c r="J92" s="184" t="str">
        <f ca="1">IF(ISERROR($V92),"",OFFSET('Smelter Look-up'!$I$4,$V92-4,0))</f>
        <v>New York</v>
      </c>
      <c r="K92" s="224"/>
      <c r="L92" s="224"/>
      <c r="M92" s="224"/>
      <c r="N92" s="224"/>
      <c r="O92" s="224"/>
      <c r="P92" s="185"/>
      <c r="Q92" s="225"/>
      <c r="R92" s="182" t="str">
        <f ca="1">IF(ISERROR($V92),"",OFFSET('Smelter Look-up'!$C$4,$V92-4,0)&amp;"")</f>
        <v>United Precious Metal Refining, Inc.</v>
      </c>
      <c r="S92" s="181" t="str">
        <f t="shared" ca="1" si="11"/>
        <v>US</v>
      </c>
      <c r="T92" s="181" t="str">
        <f ca="1">IF(B92="","",IF(ISERROR(MATCH($J92,SorP!$B$1:$B$6226,0)),"",INDIRECT("'SorP'!$A$"&amp;MATCH($S92&amp;$J92,SorP!C:C,0))))</f>
        <v>US-NY</v>
      </c>
      <c r="U92" s="201"/>
      <c r="V92" s="226">
        <f ca="1">IF(C92="",NA(),IF(OR(C92="Smelter not listed",C92="Smelter not yet identified"),MATCH($B92&amp;$D92,'Smelter Look-up'!$J:$J,0),MATCH($B92&amp;$C92,'Smelter Look-up'!$J:$J,0)))</f>
        <v>303</v>
      </c>
      <c r="X92" s="227">
        <f t="shared" ca="1" si="12"/>
        <v>0</v>
      </c>
      <c r="AB92" s="228" t="str">
        <f t="shared" ca="1" si="13"/>
        <v>GoldUnited Precious Metal Refining, Inc.</v>
      </c>
    </row>
    <row r="93" spans="1:28" s="227" customFormat="1" ht="38.25">
      <c r="A93" s="299" t="s">
        <v>721</v>
      </c>
      <c r="B93" s="182" t="str">
        <f ca="1">IF(LEN(A93)=0,"",INDEX('Smelter Look-up'!$A:$A,MATCH($A93,'Smelter Look-up'!$E:$E,0)))</f>
        <v>Gold</v>
      </c>
      <c r="C93" s="186" t="str">
        <f ca="1">IF(LEN(A93)=0,"",INDEX('Smelter Look-up'!$C:$C,MATCH($A93,'Smelter Look-up'!$E:$E,0)))</f>
        <v>Valcambi S.A.</v>
      </c>
      <c r="D93" s="230" t="str">
        <f>IF(ISBLANK(A93),"",INDEX('Smelter Look-up'!$C$5:$C$700,MATCH(A93,'Smelter Look-up'!$E$5:$E$700,0)))</f>
        <v>Valcambi S.A.</v>
      </c>
      <c r="E93" s="182" t="str">
        <f ca="1">IF(ISERROR($V93),"",OFFSET('Smelter Look-up'!$D$4,$V93-4,0)&amp;"")</f>
        <v>SWITZERLAND</v>
      </c>
      <c r="F93" s="182" t="str">
        <f ca="1">IF(ISERROR($V93),"",OFFSET('Smelter Look-up'!$E$4,$V93-4,0))</f>
        <v>CID002003</v>
      </c>
      <c r="G93" s="182" t="str">
        <f ca="1">IF(C93=$X$4,IF(ISERROR($V93),"Enter smelter details","RMI"),IF(ISERROR($V93),"",OFFSET('Smelter Look-up'!$F$4,$V93-4,0)))</f>
        <v>RMI</v>
      </c>
      <c r="H93" s="183">
        <f ca="1">IF(ISERROR($V93),"",OFFSET('Smelter Look-up'!$G$4,$V93-4,0))</f>
        <v>0</v>
      </c>
      <c r="I93" s="184" t="str">
        <f ca="1">IF(ISERROR($V93),"",OFFSET('Smelter Look-up'!$H$4,$V93-4,0))</f>
        <v>Balerna</v>
      </c>
      <c r="J93" s="184" t="str">
        <f ca="1">IF(ISERROR($V93),"",OFFSET('Smelter Look-up'!$I$4,$V93-4,0))</f>
        <v>Ticino</v>
      </c>
      <c r="K93" s="224"/>
      <c r="L93" s="224"/>
      <c r="M93" s="224"/>
      <c r="N93" s="224"/>
      <c r="O93" s="224"/>
      <c r="P93" s="185"/>
      <c r="Q93" s="225"/>
      <c r="R93" s="182" t="str">
        <f ca="1">IF(ISERROR($V93),"",OFFSET('Smelter Look-up'!$C$4,$V93-4,0)&amp;"")</f>
        <v>Valcambi S.A.</v>
      </c>
      <c r="S93" s="181" t="str">
        <f t="shared" ca="1" si="11"/>
        <v>CH</v>
      </c>
      <c r="T93" s="181" t="str">
        <f ca="1">IF(B93="","",IF(ISERROR(MATCH($J93,SorP!$B$1:$B$6226,0)),"",INDIRECT("'SorP'!$A$"&amp;MATCH($S93&amp;$J93,SorP!C:C,0))))</f>
        <v>CH-TI</v>
      </c>
      <c r="U93" s="201"/>
      <c r="V93" s="226">
        <f ca="1">IF(C93="",NA(),IF(OR(C93="Smelter not listed",C93="Smelter not yet identified"),MATCH($B93&amp;$D93,'Smelter Look-up'!$J:$J,0),MATCH($B93&amp;$C93,'Smelter Look-up'!$J:$J,0)))</f>
        <v>304</v>
      </c>
      <c r="X93" s="227">
        <f t="shared" ca="1" si="12"/>
        <v>0</v>
      </c>
      <c r="AB93" s="228" t="str">
        <f t="shared" ca="1" si="13"/>
        <v>GoldValcambi S.A.</v>
      </c>
    </row>
    <row r="94" spans="1:28" s="227" customFormat="1" ht="102">
      <c r="A94" s="299" t="s">
        <v>722</v>
      </c>
      <c r="B94" s="182" t="str">
        <f ca="1">IF(LEN(A94)=0,"",INDEX('Smelter Look-up'!$A:$A,MATCH($A94,'Smelter Look-up'!$E:$E,0)))</f>
        <v>Gold</v>
      </c>
      <c r="C94" s="186" t="str">
        <f ca="1">IF(LEN(A94)=0,"",INDEX('Smelter Look-up'!$C:$C,MATCH($A94,'Smelter Look-up'!$E:$E,0)))</f>
        <v>Western Australian Mint (T/a The Perth Mint)</v>
      </c>
      <c r="D94" s="230" t="str">
        <f>IF(ISBLANK(A94),"",INDEX('Smelter Look-up'!$C$5:$C$700,MATCH(A94,'Smelter Look-up'!$E$5:$E$700,0)))</f>
        <v>Western Australian Mint (T/a The Perth Mint)</v>
      </c>
      <c r="E94" s="182" t="str">
        <f ca="1">IF(ISERROR($V94),"",OFFSET('Smelter Look-up'!$D$4,$V94-4,0)&amp;"")</f>
        <v>AUSTRALIA</v>
      </c>
      <c r="F94" s="182" t="str">
        <f ca="1">IF(ISERROR($V94),"",OFFSET('Smelter Look-up'!$E$4,$V94-4,0))</f>
        <v>CID002030</v>
      </c>
      <c r="G94" s="182" t="str">
        <f ca="1">IF(C94=$X$4,IF(ISERROR($V94),"Enter smelter details","RMI"),IF(ISERROR($V94),"",OFFSET('Smelter Look-up'!$F$4,$V94-4,0)))</f>
        <v>RMI</v>
      </c>
      <c r="H94" s="183">
        <f ca="1">IF(ISERROR($V94),"",OFFSET('Smelter Look-up'!$G$4,$V94-4,0))</f>
        <v>0</v>
      </c>
      <c r="I94" s="184" t="str">
        <f ca="1">IF(ISERROR($V94),"",OFFSET('Smelter Look-up'!$H$4,$V94-4,0))</f>
        <v>Newburn</v>
      </c>
      <c r="J94" s="184" t="str">
        <f ca="1">IF(ISERROR($V94),"",OFFSET('Smelter Look-up'!$I$4,$V94-4,0))</f>
        <v>Western Australia</v>
      </c>
      <c r="K94" s="224"/>
      <c r="L94" s="224"/>
      <c r="M94" s="224"/>
      <c r="N94" s="224"/>
      <c r="O94" s="224"/>
      <c r="P94" s="185"/>
      <c r="Q94" s="225"/>
      <c r="R94" s="182" t="str">
        <f ca="1">IF(ISERROR($V94),"",OFFSET('Smelter Look-up'!$C$4,$V94-4,0)&amp;"")</f>
        <v>Western Australian Mint (T/a The Perth Mint)</v>
      </c>
      <c r="S94" s="181" t="str">
        <f t="shared" ca="1" si="11"/>
        <v>AU</v>
      </c>
      <c r="T94" s="181" t="str">
        <f ca="1">IF(B94="","",IF(ISERROR(MATCH($J94,SorP!$B$1:$B$6226,0)),"",INDIRECT("'SorP'!$A$"&amp;MATCH($S94&amp;$J94,SorP!C:C,0))))</f>
        <v>AU-WA</v>
      </c>
      <c r="U94" s="201"/>
      <c r="V94" s="226">
        <f ca="1">IF(C94="",NA(),IF(OR(C94="Smelter not listed",C94="Smelter not yet identified"),MATCH($B94&amp;$D94,'Smelter Look-up'!$J:$J,0),MATCH($B94&amp;$C94,'Smelter Look-up'!$J:$J,0)))</f>
        <v>306</v>
      </c>
      <c r="X94" s="227">
        <f t="shared" ca="1" si="12"/>
        <v>0</v>
      </c>
      <c r="AB94" s="228" t="str">
        <f t="shared" ca="1" si="13"/>
        <v>GoldWestern Australian Mint (T/a The Perth Mint)</v>
      </c>
    </row>
    <row r="95" spans="1:28" s="227" customFormat="1" ht="63.75">
      <c r="A95" s="299" t="s">
        <v>2157</v>
      </c>
      <c r="B95" s="182" t="str">
        <f ca="1">IF(LEN(A95)=0,"",INDEX('Smelter Look-up'!$A:$A,MATCH($A95,'Smelter Look-up'!$E:$E,0)))</f>
        <v>Gold</v>
      </c>
      <c r="C95" s="186" t="str">
        <f ca="1">IF(LEN(A95)=0,"",INDEX('Smelter Look-up'!$C:$C,MATCH($A95,'Smelter Look-up'!$E:$E,0)))</f>
        <v>WIELAND Edelmetalle GmbH</v>
      </c>
      <c r="D95" s="230" t="str">
        <f>IF(ISBLANK(A95),"",INDEX('Smelter Look-up'!$C$5:$C$700,MATCH(A95,'Smelter Look-up'!$E$5:$E$700,0)))</f>
        <v>WIELAND Edelmetalle GmbH</v>
      </c>
      <c r="E95" s="182" t="str">
        <f ca="1">IF(ISERROR($V95),"",OFFSET('Smelter Look-up'!$D$4,$V95-4,0)&amp;"")</f>
        <v>GERMANY</v>
      </c>
      <c r="F95" s="182" t="str">
        <f ca="1">IF(ISERROR($V95),"",OFFSET('Smelter Look-up'!$E$4,$V95-4,0))</f>
        <v>CID002778</v>
      </c>
      <c r="G95" s="182" t="str">
        <f ca="1">IF(C95=$X$4,IF(ISERROR($V95),"Enter smelter details","RMI"),IF(ISERROR($V95),"",OFFSET('Smelter Look-up'!$F$4,$V95-4,0)))</f>
        <v>RMI</v>
      </c>
      <c r="H95" s="183">
        <f ca="1">IF(ISERROR($V95),"",OFFSET('Smelter Look-up'!$G$4,$V95-4,0))</f>
        <v>0</v>
      </c>
      <c r="I95" s="184" t="str">
        <f ca="1">IF(ISERROR($V95),"",OFFSET('Smelter Look-up'!$H$4,$V95-4,0))</f>
        <v>Pforzheim</v>
      </c>
      <c r="J95" s="184" t="str">
        <f ca="1">IF(ISERROR($V95),"",OFFSET('Smelter Look-up'!$I$4,$V95-4,0))</f>
        <v>Baden-Württemberg</v>
      </c>
      <c r="K95" s="224"/>
      <c r="L95" s="224"/>
      <c r="M95" s="224"/>
      <c r="N95" s="224"/>
      <c r="O95" s="224"/>
      <c r="P95" s="185"/>
      <c r="Q95" s="225"/>
      <c r="R95" s="182" t="str">
        <f ca="1">IF(ISERROR($V95),"",OFFSET('Smelter Look-up'!$C$4,$V95-4,0)&amp;"")</f>
        <v>WIELAND Edelmetalle GmbH</v>
      </c>
      <c r="S95" s="181" t="str">
        <f t="shared" ca="1" si="11"/>
        <v>DE</v>
      </c>
      <c r="T95" s="181" t="str">
        <f ca="1">IF(B95="","",IF(ISERROR(MATCH($J95,SorP!$B$1:$B$6226,0)),"",INDIRECT("'SorP'!$A$"&amp;MATCH($S95&amp;$J95,SorP!C:C,0))))</f>
        <v>DE-BW</v>
      </c>
      <c r="U95" s="201"/>
      <c r="V95" s="226">
        <f ca="1">IF(C95="",NA(),IF(OR(C95="Smelter not listed",C95="Smelter not yet identified"),MATCH($B95&amp;$D95,'Smelter Look-up'!$J:$J,0),MATCH($B95&amp;$C95,'Smelter Look-up'!$J:$J,0)))</f>
        <v>307</v>
      </c>
      <c r="X95" s="227">
        <f t="shared" ca="1" si="12"/>
        <v>0</v>
      </c>
      <c r="AB95" s="228" t="str">
        <f t="shared" ca="1" si="13"/>
        <v>GoldWIELAND Edelmetalle GmbH</v>
      </c>
    </row>
    <row r="96" spans="1:28" s="227" customFormat="1" ht="51">
      <c r="A96" s="299" t="s">
        <v>723</v>
      </c>
      <c r="B96" s="182" t="str">
        <f ca="1">IF(LEN(A96)=0,"",INDEX('Smelter Look-up'!$A:$A,MATCH($A96,'Smelter Look-up'!$E:$E,0)))</f>
        <v>Gold</v>
      </c>
      <c r="C96" s="186" t="str">
        <f ca="1">IF(LEN(A96)=0,"",INDEX('Smelter Look-up'!$C:$C,MATCH($A96,'Smelter Look-up'!$E:$E,0)))</f>
        <v>Yamakin Co., Ltd.</v>
      </c>
      <c r="D96" s="230" t="str">
        <f>IF(ISBLANK(A96),"",INDEX('Smelter Look-up'!$C$5:$C$700,MATCH(A96,'Smelter Look-up'!$E$5:$E$700,0)))</f>
        <v>Yamakin Co., Ltd.</v>
      </c>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1"/>
        <v>JP</v>
      </c>
      <c r="T96" s="181" t="str">
        <f ca="1">IF(B96="","",IF(ISERROR(MATCH($J96,SorP!$B$1:$B$6226,0)),"",INDIRECT("'SorP'!$A$"&amp;MATCH($S96&amp;$J96,SorP!C:C,0))))</f>
        <v>JP-39</v>
      </c>
      <c r="U96" s="201"/>
      <c r="V96" s="226">
        <f ca="1">IF(C96="",NA(),IF(OR(C96="Smelter not listed",C96="Smelter not yet identified"),MATCH($B96&amp;$D96,'Smelter Look-up'!$J:$J,0),MATCH($B96&amp;$C96,'Smelter Look-up'!$J:$J,0)))</f>
        <v>310</v>
      </c>
      <c r="X96" s="227">
        <f t="shared" ca="1" si="12"/>
        <v>0</v>
      </c>
      <c r="AB96" s="228" t="str">
        <f t="shared" ca="1" si="13"/>
        <v>GoldYamakin Co., Ltd.</v>
      </c>
    </row>
    <row r="97" spans="1:28" s="227" customFormat="1" ht="63.75">
      <c r="A97" s="299" t="s">
        <v>724</v>
      </c>
      <c r="B97" s="182" t="str">
        <f ca="1">IF(LEN(A97)=0,"",INDEX('Smelter Look-up'!$A:$A,MATCH($A97,'Smelter Look-up'!$E:$E,0)))</f>
        <v>Gold</v>
      </c>
      <c r="C97" s="186" t="str">
        <f ca="1">IF(LEN(A97)=0,"",INDEX('Smelter Look-up'!$C:$C,MATCH($A97,'Smelter Look-up'!$E:$E,0)))</f>
        <v>Yokohama Metal Co., Ltd.</v>
      </c>
      <c r="D97" s="230" t="str">
        <f>IF(ISBLANK(A97),"",INDEX('Smelter Look-up'!$C$5:$C$700,MATCH(A97,'Smelter Look-up'!$E$5:$E$700,0)))</f>
        <v>Yokohama Metal Co., Ltd.</v>
      </c>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1"/>
        <v>JP</v>
      </c>
      <c r="T97" s="181" t="str">
        <f ca="1">IF(B97="","",IF(ISERROR(MATCH($J97,SorP!$B$1:$B$6226,0)),"",INDIRECT("'SorP'!$A$"&amp;MATCH($S97&amp;$J97,SorP!C:C,0))))</f>
        <v>JP-14</v>
      </c>
      <c r="U97" s="201"/>
      <c r="V97" s="226">
        <f ca="1">IF(C97="",NA(),IF(OR(C97="Smelter not listed",C97="Smelter not yet identified"),MATCH($B97&amp;$D97,'Smelter Look-up'!$J:$J,0),MATCH($B97&amp;$C97,'Smelter Look-up'!$J:$J,0)))</f>
        <v>316</v>
      </c>
      <c r="X97" s="227">
        <f t="shared" ca="1" si="12"/>
        <v>0</v>
      </c>
      <c r="AB97" s="228" t="str">
        <f t="shared" ca="1" si="13"/>
        <v>GoldYokohama Metal Co., Ltd.</v>
      </c>
    </row>
    <row r="98" spans="1:28" s="227" customFormat="1" ht="114.75">
      <c r="A98" s="299" t="s">
        <v>726</v>
      </c>
      <c r="B98" s="182" t="str">
        <f ca="1">IF(LEN(A98)=0,"",INDEX('Smelter Look-up'!$A:$A,MATCH($A98,'Smelter Look-up'!$E:$E,0)))</f>
        <v>Gold</v>
      </c>
      <c r="C98" s="186" t="str">
        <f ca="1">IF(LEN(A98)=0,"",INDEX('Smelter Look-up'!$C:$C,MATCH($A98,'Smelter Look-up'!$E:$E,0)))</f>
        <v>Zhongyuan Gold Smelter of Zhongjin Gold Corporation</v>
      </c>
      <c r="D98" s="230" t="str">
        <f>IF(ISBLANK(A98),"",INDEX('Smelter Look-up'!$C$5:$C$700,MATCH(A98,'Smelter Look-up'!$E$5:$E$700,0)))</f>
        <v>Zhongyuan Gold Smelter of Zhongjin Gold Corporation</v>
      </c>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1"/>
        <v>CN</v>
      </c>
      <c r="T98" s="181" t="str">
        <f ca="1">IF(B98="","",IF(ISERROR(MATCH($J98,SorP!$B$1:$B$6226,0)),"",INDIRECT("'SorP'!$A$"&amp;MATCH($S98&amp;$J98,SorP!C:C,0))))</f>
        <v>CN-HA</v>
      </c>
      <c r="U98" s="201"/>
      <c r="V98" s="226">
        <f ca="1">IF(C98="",NA(),IF(OR(C98="Smelter not listed",C98="Smelter not yet identified"),MATCH($B98&amp;$D98,'Smelter Look-up'!$J:$J,0),MATCH($B98&amp;$C98,'Smelter Look-up'!$J:$J,0)))</f>
        <v>326</v>
      </c>
      <c r="X98" s="227">
        <f t="shared" ca="1" si="12"/>
        <v>0</v>
      </c>
      <c r="AB98" s="228" t="str">
        <f t="shared" ca="1" si="13"/>
        <v>GoldZhongyuan Gold Smelter of Zhongjin Gold Corporation</v>
      </c>
    </row>
    <row r="99" spans="1:28" s="227" customFormat="1" ht="38.25">
      <c r="A99" s="299" t="s">
        <v>14944</v>
      </c>
      <c r="B99" s="182" t="str">
        <f ca="1">IF(LEN(A99)=0,"",INDEX('Smelter Look-up'!$A:$A,MATCH($A99,'Smelter Look-up'!$E:$E,0)))</f>
        <v>Gold</v>
      </c>
      <c r="C99" s="186" t="str">
        <f ca="1">IF(LEN(A99)=0,"",INDEX('Smelter Look-up'!$C:$C,MATCH($A99,'Smelter Look-up'!$E:$E,0)))</f>
        <v>WEEEREFINING</v>
      </c>
      <c r="D99" s="230" t="str">
        <f>IF(ISBLANK(A99),"",INDEX('Smelter Look-up'!$C$5:$C$700,MATCH(A99,'Smelter Look-up'!$E$5:$E$700,0)))</f>
        <v>WEEEREFINING</v>
      </c>
      <c r="E99" s="182" t="str">
        <f ca="1">IF(ISERROR($V99),"",OFFSET('Smelter Look-up'!$D$4,$V99-4,0)&amp;"")</f>
        <v>FRANCE</v>
      </c>
      <c r="F99" s="182" t="str">
        <f ca="1">IF(ISERROR($V99),"",OFFSET('Smelter Look-up'!$E$4,$V99-4,0))</f>
        <v>CID003615</v>
      </c>
      <c r="G99" s="182" t="str">
        <f ca="1">IF(C99=$X$4,IF(ISERROR($V99),"Enter smelter details","RMI"),IF(ISERROR($V99),"",OFFSET('Smelter Look-up'!$F$4,$V99-4,0)))</f>
        <v>RMI</v>
      </c>
      <c r="H99" s="183">
        <f ca="1">IF(ISERROR($V99),"",OFFSET('Smelter Look-up'!$G$4,$V99-4,0))</f>
        <v>0</v>
      </c>
      <c r="I99" s="184" t="str">
        <f ca="1">IF(ISERROR($V99),"",OFFSET('Smelter Look-up'!$H$4,$V99-4,0))</f>
        <v>Tourville-les-Ifs</v>
      </c>
      <c r="J99" s="184" t="str">
        <f ca="1">IF(ISERROR($V99),"",OFFSET('Smelter Look-up'!$I$4,$V99-4,0))</f>
        <v>Normandie</v>
      </c>
      <c r="K99" s="224"/>
      <c r="L99" s="224"/>
      <c r="M99" s="224"/>
      <c r="N99" s="224"/>
      <c r="O99" s="224"/>
      <c r="P99" s="185"/>
      <c r="Q99" s="225"/>
      <c r="R99" s="182" t="str">
        <f ca="1">IF(ISERROR($V99),"",OFFSET('Smelter Look-up'!$C$4,$V99-4,0)&amp;"")</f>
        <v>WEEEREFINING</v>
      </c>
      <c r="S99" s="181" t="str">
        <f t="shared" ca="1" si="11"/>
        <v>FR</v>
      </c>
      <c r="T99" s="181" t="str">
        <f ca="1">IF(B99="","",IF(ISERROR(MATCH($J99,SorP!$B$1:$B$6226,0)),"",INDIRECT("'SorP'!$A$"&amp;MATCH($S99&amp;$J99,SorP!C:C,0))))</f>
        <v>FR-NOR</v>
      </c>
      <c r="U99" s="201"/>
      <c r="V99" s="226">
        <f ca="1">IF(C99="",NA(),IF(OR(C99="Smelter not listed",C99="Smelter not yet identified"),MATCH($B99&amp;$D99,'Smelter Look-up'!$J:$J,0),MATCH($B99&amp;$C99,'Smelter Look-up'!$J:$J,0)))</f>
        <v>305</v>
      </c>
      <c r="X99" s="227">
        <f t="shared" ca="1" si="12"/>
        <v>0</v>
      </c>
      <c r="AB99" s="228" t="str">
        <f t="shared" ca="1" si="13"/>
        <v>GoldWEEEREFINING</v>
      </c>
    </row>
    <row r="100" spans="1:28" s="227" customFormat="1" ht="63.75">
      <c r="A100" s="299" t="s">
        <v>744</v>
      </c>
      <c r="B100" s="182" t="str">
        <f ca="1">IF(LEN(A100)=0,"",INDEX('Smelter Look-up'!$A:$A,MATCH($A100,'Smelter Look-up'!$E:$E,0)))</f>
        <v>Tin</v>
      </c>
      <c r="C100" s="186" t="str">
        <f ca="1">IF(LEN(A100)=0,"",INDEX('Smelter Look-up'!$C:$C,MATCH($A100,'Smelter Look-up'!$E:$E,0)))</f>
        <v>Alpha Assembly Solutions Inc</v>
      </c>
      <c r="D100" s="230" t="str">
        <f>IF(ISBLANK(A100),"",INDEX('Smelter Look-up'!$C$5:$C$700,MATCH(A100,'Smelter Look-up'!$E$5:$E$700,0)))</f>
        <v>Alpha Assembly Solutions Inc</v>
      </c>
      <c r="E100" s="182" t="str">
        <f ca="1">IF(ISERROR($V100),"",OFFSET('Smelter Look-up'!$D$4,$V100-4,0)&amp;"")</f>
        <v>UNITED STATES OF AMERICA</v>
      </c>
      <c r="F100" s="182" t="str">
        <f ca="1">IF(ISERROR($V100),"",OFFSET('Smelter Look-up'!$E$4,$V100-4,0))</f>
        <v>CID000292</v>
      </c>
      <c r="G100" s="182" t="str">
        <f ca="1">IF(C100=$X$4,IF(ISERROR($V100),"Enter smelter details","RMI"),IF(ISERROR($V100),"",OFFSET('Smelter Look-up'!$F$4,$V100-4,0)))</f>
        <v>RMI</v>
      </c>
      <c r="H100" s="183">
        <f ca="1">IF(ISERROR($V100),"",OFFSET('Smelter Look-up'!$G$4,$V100-4,0))</f>
        <v>0</v>
      </c>
      <c r="I100" s="184" t="str">
        <f ca="1">IF(ISERROR($V100),"",OFFSET('Smelter Look-up'!$H$4,$V100-4,0))</f>
        <v>Altoona</v>
      </c>
      <c r="J100" s="184" t="str">
        <f ca="1">IF(ISERROR($V100),"",OFFSET('Smelter Look-up'!$I$4,$V100-4,0))</f>
        <v>Pennsylvania</v>
      </c>
      <c r="K100" s="224"/>
      <c r="L100" s="224"/>
      <c r="M100" s="224"/>
      <c r="N100" s="224"/>
      <c r="O100" s="224"/>
      <c r="P100" s="185"/>
      <c r="Q100" s="225"/>
      <c r="R100" s="182" t="str">
        <f ca="1">IF(ISERROR($V100),"",OFFSET('Smelter Look-up'!$C$4,$V100-4,0)&amp;"")</f>
        <v>Alpha Assembly Solutions Inc</v>
      </c>
      <c r="S100" s="181" t="str">
        <f t="shared" ca="1" si="11"/>
        <v>US</v>
      </c>
      <c r="T100" s="181" t="str">
        <f ca="1">IF(B100="","",IF(ISERROR(MATCH($J100,SorP!$B$1:$B$6226,0)),"",INDIRECT("'SorP'!$A$"&amp;MATCH($S100&amp;$J100,SorP!C:C,0))))</f>
        <v>US-PA</v>
      </c>
      <c r="U100" s="201"/>
      <c r="V100" s="226">
        <f ca="1">IF(C100="",NA(),IF(OR(C100="Smelter not listed",C100="Smelter not yet identified"),MATCH($B100&amp;$D100,'Smelter Look-up'!$J:$J,0),MATCH($B100&amp;$C100,'Smelter Look-up'!$J:$J,0)))</f>
        <v>399</v>
      </c>
      <c r="X100" s="227">
        <f t="shared" ca="1" si="12"/>
        <v>0</v>
      </c>
      <c r="AB100" s="228" t="str">
        <f t="shared" ca="1" si="13"/>
        <v>TinAlpha Assembly Solutions Inc</v>
      </c>
    </row>
    <row r="101" spans="1:28" s="227" customFormat="1" ht="38.25">
      <c r="A101" s="299" t="s">
        <v>1772</v>
      </c>
      <c r="B101" s="182" t="str">
        <f ca="1">IF(LEN(A101)=0,"",INDEX('Smelter Look-up'!$A:$A,MATCH($A101,'Smelter Look-up'!$E:$E,0)))</f>
        <v>Tin</v>
      </c>
      <c r="C101" s="186" t="str">
        <f ca="1">IF(LEN(A101)=0,"",INDEX('Smelter Look-up'!$C:$C,MATCH($A101,'Smelter Look-up'!$E:$E,0)))</f>
        <v>Aurubis Beerse</v>
      </c>
      <c r="D101" s="230" t="str">
        <f>IF(ISBLANK(A101),"",INDEX('Smelter Look-up'!$C$5:$C$700,MATCH(A101,'Smelter Look-up'!$E$5:$E$700,0)))</f>
        <v>Aurubis Beerse</v>
      </c>
      <c r="E101" s="182" t="str">
        <f ca="1">IF(ISERROR($V101),"",OFFSET('Smelter Look-up'!$D$4,$V101-4,0)&amp;"")</f>
        <v>BELGIUM</v>
      </c>
      <c r="F101" s="182" t="str">
        <f ca="1">IF(ISERROR($V101),"",OFFSET('Smelter Look-up'!$E$4,$V101-4,0))</f>
        <v>CID002773</v>
      </c>
      <c r="G101" s="182" t="str">
        <f ca="1">IF(C101=$X$4,IF(ISERROR($V101),"Enter smelter details","RMI"),IF(ISERROR($V101),"",OFFSET('Smelter Look-up'!$F$4,$V101-4,0)))</f>
        <v>RMI</v>
      </c>
      <c r="H101" s="183">
        <f ca="1">IF(ISERROR($V101),"",OFFSET('Smelter Look-up'!$G$4,$V101-4,0))</f>
        <v>0</v>
      </c>
      <c r="I101" s="184" t="str">
        <f ca="1">IF(ISERROR($V101),"",OFFSET('Smelter Look-up'!$H$4,$V101-4,0))</f>
        <v>Beerse</v>
      </c>
      <c r="J101" s="184" t="str">
        <f ca="1">IF(ISERROR($V101),"",OFFSET('Smelter Look-up'!$I$4,$V101-4,0))</f>
        <v>Antwerpen</v>
      </c>
      <c r="K101" s="224"/>
      <c r="L101" s="224"/>
      <c r="M101" s="224"/>
      <c r="N101" s="224"/>
      <c r="O101" s="224"/>
      <c r="P101" s="185"/>
      <c r="Q101" s="225"/>
      <c r="R101" s="182" t="str">
        <f ca="1">IF(ISERROR($V101),"",OFFSET('Smelter Look-up'!$C$4,$V101-4,0)&amp;"")</f>
        <v>Aurubis Beerse</v>
      </c>
      <c r="S101" s="181" t="str">
        <f t="shared" ca="1" si="11"/>
        <v>BE</v>
      </c>
      <c r="T101" s="181" t="str">
        <f ca="1">IF(B101="","",IF(ISERROR(MATCH($J101,SorP!$B$1:$B$6226,0)),"",INDIRECT("'SorP'!$A$"&amp;MATCH($S101&amp;$J101,SorP!C:C,0))))</f>
        <v>BE-VAN</v>
      </c>
      <c r="U101" s="201"/>
      <c r="V101" s="226">
        <f ca="1">IF(C101="",NA(),IF(OR(C101="Smelter not listed",C101="Smelter not yet identified"),MATCH($B101&amp;$D101,'Smelter Look-up'!$J:$J,0),MATCH($B101&amp;$C101,'Smelter Look-up'!$J:$J,0)))</f>
        <v>404</v>
      </c>
      <c r="X101" s="227">
        <f t="shared" ca="1" si="12"/>
        <v>0</v>
      </c>
      <c r="AB101" s="228" t="str">
        <f t="shared" ca="1" si="13"/>
        <v>TinAurubis Beerse</v>
      </c>
    </row>
    <row r="102" spans="1:28" s="227" customFormat="1" ht="38.25">
      <c r="A102" s="299" t="s">
        <v>1774</v>
      </c>
      <c r="B102" s="182" t="str">
        <f ca="1">IF(LEN(A102)=0,"",INDEX('Smelter Look-up'!$A:$A,MATCH($A102,'Smelter Look-up'!$E:$E,0)))</f>
        <v>Tin</v>
      </c>
      <c r="C102" s="186" t="str">
        <f ca="1">IF(LEN(A102)=0,"",INDEX('Smelter Look-up'!$C:$C,MATCH($A102,'Smelter Look-up'!$E:$E,0)))</f>
        <v>Aurubis Berango</v>
      </c>
      <c r="D102" s="230" t="str">
        <f>IF(ISBLANK(A102),"",INDEX('Smelter Look-up'!$C$5:$C$700,MATCH(A102,'Smelter Look-up'!$E$5:$E$700,0)))</f>
        <v>Aurubis Berango</v>
      </c>
      <c r="E102" s="182" t="str">
        <f ca="1">IF(ISERROR($V102),"",OFFSET('Smelter Look-up'!$D$4,$V102-4,0)&amp;"")</f>
        <v>SPAIN</v>
      </c>
      <c r="F102" s="182" t="str">
        <f ca="1">IF(ISERROR($V102),"",OFFSET('Smelter Look-up'!$E$4,$V102-4,0))</f>
        <v>CID002774</v>
      </c>
      <c r="G102" s="182" t="str">
        <f ca="1">IF(C102=$X$4,IF(ISERROR($V102),"Enter smelter details","RMI"),IF(ISERROR($V102),"",OFFSET('Smelter Look-up'!$F$4,$V102-4,0)))</f>
        <v>RMI</v>
      </c>
      <c r="H102" s="183">
        <f ca="1">IF(ISERROR($V102),"",OFFSET('Smelter Look-up'!$G$4,$V102-4,0))</f>
        <v>0</v>
      </c>
      <c r="I102" s="184" t="str">
        <f ca="1">IF(ISERROR($V102),"",OFFSET('Smelter Look-up'!$H$4,$V102-4,0))</f>
        <v>Berango</v>
      </c>
      <c r="J102" s="184" t="str">
        <f ca="1">IF(ISERROR($V102),"",OFFSET('Smelter Look-up'!$I$4,$V102-4,0))</f>
        <v>Bizkaia</v>
      </c>
      <c r="K102" s="224"/>
      <c r="L102" s="224"/>
      <c r="M102" s="224"/>
      <c r="N102" s="224"/>
      <c r="O102" s="224"/>
      <c r="P102" s="185"/>
      <c r="Q102" s="225"/>
      <c r="R102" s="182" t="str">
        <f ca="1">IF(ISERROR($V102),"",OFFSET('Smelter Look-up'!$C$4,$V102-4,0)&amp;"")</f>
        <v>Aurubis Berango</v>
      </c>
      <c r="S102" s="181" t="str">
        <f t="shared" ref="S102:S132" ca="1" si="14">IF(B102="","",IF(ISERROR(MATCH($E102,CL,0)),"Unknown",INDIRECT("'C'!$A$"&amp;MATCH($E102,CL,0)+1)))</f>
        <v>ES</v>
      </c>
      <c r="T102" s="181" t="str">
        <f ca="1">IF(B102="","",IF(ISERROR(MATCH($J102,SorP!$B$1:$B$6226,0)),"",INDIRECT("'SorP'!$A$"&amp;MATCH($S102&amp;$J102,SorP!C:C,0))))</f>
        <v>ES-BI</v>
      </c>
      <c r="U102" s="201"/>
      <c r="V102" s="226">
        <f ca="1">IF(C102="",NA(),IF(OR(C102="Smelter not listed",C102="Smelter not yet identified"),MATCH($B102&amp;$D102,'Smelter Look-up'!$J:$J,0),MATCH($B102&amp;$C102,'Smelter Look-up'!$J:$J,0)))</f>
        <v>405</v>
      </c>
      <c r="X102" s="227">
        <f t="shared" ref="X102:X132" ca="1" si="15">IF(AND(C102="Smelter not listed",OR(LEN(D102)=0,LEN(E102)=0)),1,0)</f>
        <v>0</v>
      </c>
      <c r="AB102" s="228" t="str">
        <f t="shared" ref="AB102:AB132" ca="1" si="16">B102&amp;C102</f>
        <v>TinAurubis Berango</v>
      </c>
    </row>
    <row r="103" spans="1:28" s="227" customFormat="1" ht="89.25">
      <c r="A103" s="299" t="s">
        <v>12877</v>
      </c>
      <c r="B103" s="182" t="str">
        <f ca="1">IF(LEN(A103)=0,"",INDEX('Smelter Look-up'!$A:$A,MATCH($A103,'Smelter Look-up'!$E:$E,0)))</f>
        <v>Tin</v>
      </c>
      <c r="C103" s="186" t="str">
        <f ca="1">IF(LEN(A103)=0,"",INDEX('Smelter Look-up'!$C:$C,MATCH($A103,'Smelter Look-up'!$E:$E,0)))</f>
        <v>Chifeng Dajingzi Tin Industry Co., Ltd.</v>
      </c>
      <c r="D103" s="230" t="str">
        <f>IF(ISBLANK(A103),"",INDEX('Smelter Look-up'!$C$5:$C$700,MATCH(A103,'Smelter Look-up'!$E$5:$E$700,0)))</f>
        <v>Chifeng Dajingzi Tin Industry Co., Ltd.</v>
      </c>
      <c r="E103" s="182" t="str">
        <f ca="1">IF(ISERROR($V103),"",OFFSET('Smelter Look-up'!$D$4,$V103-4,0)&amp;"")</f>
        <v>CHINA</v>
      </c>
      <c r="F103" s="182" t="str">
        <f ca="1">IF(ISERROR($V103),"",OFFSET('Smelter Look-up'!$E$4,$V103-4,0))</f>
        <v>CID003190</v>
      </c>
      <c r="G103" s="182" t="str">
        <f ca="1">IF(C103=$X$4,IF(ISERROR($V103),"Enter smelter details","RMI"),IF(ISERROR($V103),"",OFFSET('Smelter Look-up'!$F$4,$V103-4,0)))</f>
        <v>RMI</v>
      </c>
      <c r="H103" s="183">
        <f ca="1">IF(ISERROR($V103),"",OFFSET('Smelter Look-up'!$G$4,$V103-4,0))</f>
        <v>0</v>
      </c>
      <c r="I103" s="184" t="str">
        <f ca="1">IF(ISERROR($V103),"",OFFSET('Smelter Look-up'!$H$4,$V103-4,0))</f>
        <v>Chifeng</v>
      </c>
      <c r="J103" s="184" t="str">
        <f ca="1">IF(ISERROR($V103),"",OFFSET('Smelter Look-up'!$I$4,$V103-4,0))</f>
        <v>Nei Mongol Zizhiqu</v>
      </c>
      <c r="K103" s="224"/>
      <c r="L103" s="224"/>
      <c r="M103" s="224"/>
      <c r="N103" s="224"/>
      <c r="O103" s="224"/>
      <c r="P103" s="185"/>
      <c r="Q103" s="225"/>
      <c r="R103" s="182" t="str">
        <f ca="1">IF(ISERROR($V103),"",OFFSET('Smelter Look-up'!$C$4,$V103-4,0)&amp;"")</f>
        <v>Chifeng Dajingzi Tin Industry Co., Ltd.</v>
      </c>
      <c r="S103" s="181" t="str">
        <f t="shared" ca="1" si="14"/>
        <v>CN</v>
      </c>
      <c r="T103" s="181" t="str">
        <f ca="1">IF(B103="","",IF(ISERROR(MATCH($J103,SorP!$B$1:$B$6226,0)),"",INDIRECT("'SorP'!$A$"&amp;MATCH($S103&amp;$J103,SorP!C:C,0))))</f>
        <v>CN-NM</v>
      </c>
      <c r="U103" s="201"/>
      <c r="V103" s="226">
        <f ca="1">IF(C103="",NA(),IF(OR(C103="Smelter not listed",C103="Smelter not yet identified"),MATCH($B103&amp;$D103,'Smelter Look-up'!$J:$J,0),MATCH($B103&amp;$C103,'Smelter Look-up'!$J:$J,0)))</f>
        <v>409</v>
      </c>
      <c r="X103" s="227">
        <f t="shared" ca="1" si="15"/>
        <v>0</v>
      </c>
      <c r="AB103" s="228" t="str">
        <f t="shared" ca="1" si="16"/>
        <v>TinChifeng Dajingzi Tin Industry Co., Ltd.</v>
      </c>
    </row>
    <row r="104" spans="1:28" s="227" customFormat="1" ht="153">
      <c r="A104" s="299" t="s">
        <v>14955</v>
      </c>
      <c r="B104" s="182" t="str">
        <f ca="1">IF(LEN(A104)=0,"",INDEX('Smelter Look-up'!$A:$A,MATCH($A104,'Smelter Look-up'!$E:$E,0)))</f>
        <v>Tin</v>
      </c>
      <c r="C104" s="186" t="str">
        <f ca="1">IF(LEN(A104)=0,"",INDEX('Smelter Look-up'!$C:$C,MATCH($A104,'Smelter Look-up'!$E:$E,0)))</f>
        <v>CRM Fundicao De Metais E Comercio De Equipamentos Eletronicos Do Brasil Ltda</v>
      </c>
      <c r="D104" s="230" t="str">
        <f>IF(ISBLANK(A104),"",INDEX('Smelter Look-up'!$C$5:$C$700,MATCH(A104,'Smelter Look-up'!$E$5:$E$700,0)))</f>
        <v>CRM Fundicao De Metais E Comercio De Equipamentos Eletronicos Do Brasil Ltda</v>
      </c>
      <c r="E104" s="182" t="str">
        <f ca="1">IF(ISERROR($V104),"",OFFSET('Smelter Look-up'!$D$4,$V104-4,0)&amp;"")</f>
        <v>BRAZIL</v>
      </c>
      <c r="F104" s="182" t="str">
        <f ca="1">IF(ISERROR($V104),"",OFFSET('Smelter Look-up'!$E$4,$V104-4,0))</f>
        <v>CID003486</v>
      </c>
      <c r="G104" s="182" t="str">
        <f ca="1">IF(C104=$X$4,IF(ISERROR($V104),"Enter smelter details","RMI"),IF(ISERROR($V104),"",OFFSET('Smelter Look-up'!$F$4,$V104-4,0)))</f>
        <v>RMI</v>
      </c>
      <c r="H104" s="183">
        <f ca="1">IF(ISERROR($V104),"",OFFSET('Smelter Look-up'!$G$4,$V104-4,0))</f>
        <v>0</v>
      </c>
      <c r="I104" s="184" t="str">
        <f ca="1">IF(ISERROR($V104),"",OFFSET('Smelter Look-up'!$H$4,$V104-4,0))</f>
        <v>São José</v>
      </c>
      <c r="J104" s="184" t="str">
        <f ca="1">IF(ISERROR($V104),"",OFFSET('Smelter Look-up'!$I$4,$V104-4,0))</f>
        <v>Santa Catarina</v>
      </c>
      <c r="K104" s="224"/>
      <c r="L104" s="224"/>
      <c r="M104" s="224"/>
      <c r="N104" s="224"/>
      <c r="O104" s="224"/>
      <c r="P104" s="185"/>
      <c r="Q104" s="225"/>
      <c r="R104" s="182" t="str">
        <f ca="1">IF(ISERROR($V104),"",OFFSET('Smelter Look-up'!$C$4,$V104-4,0)&amp;"")</f>
        <v>CRM Fundicao De Metais E Comercio De Equipamentos Eletronicos Do Brasil Ltda</v>
      </c>
      <c r="S104" s="181" t="str">
        <f t="shared" ca="1" si="14"/>
        <v>BR</v>
      </c>
      <c r="T104" s="181" t="str">
        <f ca="1">IF(B104="","",IF(ISERROR(MATCH($J104,SorP!$B$1:$B$6226,0)),"",INDIRECT("'SorP'!$A$"&amp;MATCH($S104&amp;$J104,SorP!C:C,0))))</f>
        <v>BR-SC</v>
      </c>
      <c r="U104" s="201"/>
      <c r="V104" s="226">
        <f ca="1">IF(C104="",NA(),IF(OR(C104="Smelter not listed",C104="Smelter not yet identified"),MATCH($B104&amp;$D104,'Smelter Look-up'!$J:$J,0),MATCH($B104&amp;$C104,'Smelter Look-up'!$J:$J,0)))</f>
        <v>417</v>
      </c>
      <c r="X104" s="227">
        <f t="shared" ca="1" si="15"/>
        <v>0</v>
      </c>
      <c r="AB104" s="228" t="str">
        <f t="shared" ca="1" si="16"/>
        <v>TinCRM Fundicao De Metais E Comercio De Equipamentos Eletronicos Do Brasil Ltda</v>
      </c>
    </row>
    <row r="105" spans="1:28" s="227" customFormat="1" ht="38.25">
      <c r="A105" s="299" t="s">
        <v>14958</v>
      </c>
      <c r="B105" s="182" t="str">
        <f ca="1">IF(LEN(A105)=0,"",INDEX('Smelter Look-up'!$A:$A,MATCH($A105,'Smelter Look-up'!$E:$E,0)))</f>
        <v>Tin</v>
      </c>
      <c r="C105" s="186" t="str">
        <f ca="1">IF(LEN(A105)=0,"",INDEX('Smelter Look-up'!$C:$C,MATCH($A105,'Smelter Look-up'!$E:$E,0)))</f>
        <v>CRM Synergies</v>
      </c>
      <c r="D105" s="230" t="str">
        <f>IF(ISBLANK(A105),"",INDEX('Smelter Look-up'!$C$5:$C$700,MATCH(A105,'Smelter Look-up'!$E$5:$E$700,0)))</f>
        <v>CRM Synergies</v>
      </c>
      <c r="E105" s="182" t="str">
        <f ca="1">IF(ISERROR($V105),"",OFFSET('Smelter Look-up'!$D$4,$V105-4,0)&amp;"")</f>
        <v>SPAIN</v>
      </c>
      <c r="F105" s="182" t="str">
        <f ca="1">IF(ISERROR($V105),"",OFFSET('Smelter Look-up'!$E$4,$V105-4,0))</f>
        <v>CID003524</v>
      </c>
      <c r="G105" s="182" t="str">
        <f ca="1">IF(C105=$X$4,IF(ISERROR($V105),"Enter smelter details","RMI"),IF(ISERROR($V105),"",OFFSET('Smelter Look-up'!$F$4,$V105-4,0)))</f>
        <v>RMI</v>
      </c>
      <c r="H105" s="183">
        <f ca="1">IF(ISERROR($V105),"",OFFSET('Smelter Look-up'!$G$4,$V105-4,0))</f>
        <v>0</v>
      </c>
      <c r="I105" s="184" t="str">
        <f ca="1">IF(ISERROR($V105),"",OFFSET('Smelter Look-up'!$H$4,$V105-4,0))</f>
        <v>Las Ventas de Retamosa</v>
      </c>
      <c r="J105" s="184" t="str">
        <f ca="1">IF(ISERROR($V105),"",OFFSET('Smelter Look-up'!$I$4,$V105-4,0))</f>
        <v>Toledo</v>
      </c>
      <c r="K105" s="224"/>
      <c r="L105" s="224"/>
      <c r="M105" s="224"/>
      <c r="N105" s="224"/>
      <c r="O105" s="224"/>
      <c r="P105" s="185"/>
      <c r="Q105" s="225"/>
      <c r="R105" s="182" t="str">
        <f ca="1">IF(ISERROR($V105),"",OFFSET('Smelter Look-up'!$C$4,$V105-4,0)&amp;"")</f>
        <v>CRM Synergies</v>
      </c>
      <c r="S105" s="181" t="str">
        <f t="shared" ca="1" si="14"/>
        <v>ES</v>
      </c>
      <c r="T105" s="181" t="str">
        <f ca="1">IF(B105="","",IF(ISERROR(MATCH($J105,SorP!$B$1:$B$6226,0)),"",INDIRECT("'SorP'!$A$"&amp;MATCH($S105&amp;$J105,SorP!C:C,0))))</f>
        <v>ES-TO</v>
      </c>
      <c r="U105" s="201"/>
      <c r="V105" s="226">
        <f ca="1">IF(C105="",NA(),IF(OR(C105="Smelter not listed",C105="Smelter not yet identified"),MATCH($B105&amp;$D105,'Smelter Look-up'!$J:$J,0),MATCH($B105&amp;$C105,'Smelter Look-up'!$J:$J,0)))</f>
        <v>419</v>
      </c>
      <c r="X105" s="227">
        <f t="shared" ca="1" si="15"/>
        <v>0</v>
      </c>
      <c r="AB105" s="228" t="str">
        <f t="shared" ca="1" si="16"/>
        <v>TinCRM Synergies</v>
      </c>
    </row>
    <row r="106" spans="1:28" s="227" customFormat="1" ht="20.25">
      <c r="A106" s="299" t="s">
        <v>1374</v>
      </c>
      <c r="B106" s="182" t="str">
        <f ca="1">IF(LEN(A106)=0,"",INDEX('Smelter Look-up'!$A:$A,MATCH($A106,'Smelter Look-up'!$E:$E,0)))</f>
        <v>Tin</v>
      </c>
      <c r="C106" s="186" t="str">
        <f ca="1">IF(LEN(A106)=0,"",INDEX('Smelter Look-up'!$C:$C,MATCH($A106,'Smelter Look-up'!$E:$E,0)))</f>
        <v>Dowa</v>
      </c>
      <c r="D106" s="230" t="str">
        <f>IF(ISBLANK(A106),"",INDEX('Smelter Look-up'!$C$5:$C$700,MATCH(A106,'Smelter Look-up'!$E$5:$E$700,0)))</f>
        <v>Dowa</v>
      </c>
      <c r="E106" s="182" t="str">
        <f ca="1">IF(ISERROR($V106),"",OFFSET('Smelter Look-up'!$D$4,$V106-4,0)&amp;"")</f>
        <v>JAPAN</v>
      </c>
      <c r="F106" s="182" t="str">
        <f ca="1">IF(ISERROR($V106),"",OFFSET('Smelter Look-up'!$E$4,$V106-4,0))</f>
        <v>CID000402</v>
      </c>
      <c r="G106" s="182" t="str">
        <f ca="1">IF(C106=$X$4,IF(ISERROR($V106),"Enter smelter details","RMI"),IF(ISERROR($V106),"",OFFSET('Smelter Look-up'!$F$4,$V106-4,0)))</f>
        <v>RMI</v>
      </c>
      <c r="H106" s="183">
        <f ca="1">IF(ISERROR($V106),"",OFFSET('Smelter Look-up'!$G$4,$V106-4,0))</f>
        <v>0</v>
      </c>
      <c r="I106" s="184" t="str">
        <f ca="1">IF(ISERROR($V106),"",OFFSET('Smelter Look-up'!$H$4,$V106-4,0))</f>
        <v>Kosaka</v>
      </c>
      <c r="J106" s="184" t="str">
        <f ca="1">IF(ISERROR($V106),"",OFFSET('Smelter Look-up'!$I$4,$V106-4,0))</f>
        <v>Akita</v>
      </c>
      <c r="K106" s="224"/>
      <c r="L106" s="224"/>
      <c r="M106" s="224"/>
      <c r="N106" s="224"/>
      <c r="O106" s="224"/>
      <c r="P106" s="185"/>
      <c r="Q106" s="225"/>
      <c r="R106" s="182" t="str">
        <f ca="1">IF(ISERROR($V106),"",OFFSET('Smelter Look-up'!$C$4,$V106-4,0)&amp;"")</f>
        <v>Dowa</v>
      </c>
      <c r="S106" s="181" t="str">
        <f t="shared" ca="1" si="14"/>
        <v>JP</v>
      </c>
      <c r="T106" s="181" t="str">
        <f ca="1">IF(B106="","",IF(ISERROR(MATCH($J106,SorP!$B$1:$B$6226,0)),"",INDIRECT("'SorP'!$A$"&amp;MATCH($S106&amp;$J106,SorP!C:C,0))))</f>
        <v>JP-05</v>
      </c>
      <c r="U106" s="201"/>
      <c r="V106" s="226">
        <f ca="1">IF(C106="",NA(),IF(OR(C106="Smelter not listed",C106="Smelter not yet identified"),MATCH($B106&amp;$D106,'Smelter Look-up'!$J:$J,0),MATCH($B106&amp;$C106,'Smelter Look-up'!$J:$J,0)))</f>
        <v>425</v>
      </c>
      <c r="X106" s="227">
        <f t="shared" ca="1" si="15"/>
        <v>0</v>
      </c>
      <c r="AB106" s="228" t="str">
        <f t="shared" ca="1" si="16"/>
        <v>TinDowa</v>
      </c>
    </row>
    <row r="107" spans="1:28" s="227" customFormat="1" ht="38.25">
      <c r="A107" s="299" t="s">
        <v>745</v>
      </c>
      <c r="B107" s="182" t="str">
        <f ca="1">IF(LEN(A107)=0,"",INDEX('Smelter Look-up'!$A:$A,MATCH($A107,'Smelter Look-up'!$E:$E,0)))</f>
        <v>Tin</v>
      </c>
      <c r="C107" s="186" t="str">
        <f ca="1">IF(LEN(A107)=0,"",INDEX('Smelter Look-up'!$C:$C,MATCH($A107,'Smelter Look-up'!$E:$E,0)))</f>
        <v>EM Vinto</v>
      </c>
      <c r="D107" s="230" t="str">
        <f>IF(ISBLANK(A107),"",INDEX('Smelter Look-up'!$C$5:$C$700,MATCH(A107,'Smelter Look-up'!$E$5:$E$700,0)))</f>
        <v>EM Vinto</v>
      </c>
      <c r="E107" s="182" t="str">
        <f ca="1">IF(ISERROR($V107),"",OFFSET('Smelter Look-up'!$D$4,$V107-4,0)&amp;"")</f>
        <v>BOLIVIA (PLURINATIONAL STATE OF)</v>
      </c>
      <c r="F107" s="182" t="str">
        <f ca="1">IF(ISERROR($V107),"",OFFSET('Smelter Look-up'!$E$4,$V107-4,0))</f>
        <v>CID000438</v>
      </c>
      <c r="G107" s="182" t="str">
        <f ca="1">IF(C107=$X$4,IF(ISERROR($V107),"Enter smelter details","RMI"),IF(ISERROR($V107),"",OFFSET('Smelter Look-up'!$F$4,$V107-4,0)))</f>
        <v>RMI</v>
      </c>
      <c r="H107" s="183">
        <f ca="1">IF(ISERROR($V107),"",OFFSET('Smelter Look-up'!$G$4,$V107-4,0))</f>
        <v>0</v>
      </c>
      <c r="I107" s="184" t="str">
        <f ca="1">IF(ISERROR($V107),"",OFFSET('Smelter Look-up'!$H$4,$V107-4,0))</f>
        <v>Oruro</v>
      </c>
      <c r="J107" s="184" t="str">
        <f ca="1">IF(ISERROR($V107),"",OFFSET('Smelter Look-up'!$I$4,$V107-4,0))</f>
        <v>Oruro</v>
      </c>
      <c r="K107" s="224"/>
      <c r="L107" s="224"/>
      <c r="M107" s="224"/>
      <c r="N107" s="224"/>
      <c r="O107" s="224"/>
      <c r="P107" s="185"/>
      <c r="Q107" s="225"/>
      <c r="R107" s="182" t="str">
        <f ca="1">IF(ISERROR($V107),"",OFFSET('Smelter Look-up'!$C$4,$V107-4,0)&amp;"")</f>
        <v>EM Vinto</v>
      </c>
      <c r="S107" s="181" t="str">
        <f t="shared" ca="1" si="14"/>
        <v>BO</v>
      </c>
      <c r="T107" s="181" t="str">
        <f ca="1">IF(B107="","",IF(ISERROR(MATCH($J107,SorP!$B$1:$B$6226,0)),"",INDIRECT("'SorP'!$A$"&amp;MATCH($S107&amp;$J107,SorP!C:C,0))))</f>
        <v>BO-O</v>
      </c>
      <c r="U107" s="201"/>
      <c r="V107" s="226">
        <f ca="1">IF(C107="",NA(),IF(OR(C107="Smelter not listed",C107="Smelter not yet identified"),MATCH($B107&amp;$D107,'Smelter Look-up'!$J:$J,0),MATCH($B107&amp;$C107,'Smelter Look-up'!$J:$J,0)))</f>
        <v>428</v>
      </c>
      <c r="X107" s="227">
        <f t="shared" ca="1" si="15"/>
        <v>0</v>
      </c>
      <c r="AB107" s="228" t="str">
        <f t="shared" ca="1" si="16"/>
        <v>TinEM Vinto</v>
      </c>
    </row>
    <row r="108" spans="1:28" s="227" customFormat="1" ht="51">
      <c r="A108" s="299" t="s">
        <v>746</v>
      </c>
      <c r="B108" s="182" t="str">
        <f ca="1">IF(LEN(A108)=0,"",INDEX('Smelter Look-up'!$A:$A,MATCH($A108,'Smelter Look-up'!$E:$E,0)))</f>
        <v>Tin</v>
      </c>
      <c r="C108" s="186" t="str">
        <f ca="1">IF(LEN(A108)=0,"",INDEX('Smelter Look-up'!$C:$C,MATCH($A108,'Smelter Look-up'!$E:$E,0)))</f>
        <v>Estanho de Rondonia S.A.</v>
      </c>
      <c r="D108" s="230" t="str">
        <f>IF(ISBLANK(A108),"",INDEX('Smelter Look-up'!$C$5:$C$700,MATCH(A108,'Smelter Look-up'!$E$5:$E$700,0)))</f>
        <v>Estanho de Rondonia S.A.</v>
      </c>
      <c r="E108" s="182" t="str">
        <f ca="1">IF(ISERROR($V108),"",OFFSET('Smelter Look-up'!$D$4,$V108-4,0)&amp;"")</f>
        <v>BRAZIL</v>
      </c>
      <c r="F108" s="182" t="str">
        <f ca="1">IF(ISERROR($V108),"",OFFSET('Smelter Look-up'!$E$4,$V108-4,0))</f>
        <v>CID000448</v>
      </c>
      <c r="G108" s="182" t="str">
        <f ca="1">IF(C108=$X$4,IF(ISERROR($V108),"Enter smelter details","RMI"),IF(ISERROR($V108),"",OFFSET('Smelter Look-up'!$F$4,$V108-4,0)))</f>
        <v>RMI</v>
      </c>
      <c r="H108" s="183">
        <f ca="1">IF(ISERROR($V108),"",OFFSET('Smelter Look-up'!$G$4,$V108-4,0))</f>
        <v>0</v>
      </c>
      <c r="I108" s="184" t="str">
        <f ca="1">IF(ISERROR($V108),"",OFFSET('Smelter Look-up'!$H$4,$V108-4,0))</f>
        <v>Ariquemes</v>
      </c>
      <c r="J108" s="184" t="str">
        <f ca="1">IF(ISERROR($V108),"",OFFSET('Smelter Look-up'!$I$4,$V108-4,0))</f>
        <v>Rondônia</v>
      </c>
      <c r="K108" s="224"/>
      <c r="L108" s="224"/>
      <c r="M108" s="224"/>
      <c r="N108" s="224"/>
      <c r="O108" s="224"/>
      <c r="P108" s="185"/>
      <c r="Q108" s="225"/>
      <c r="R108" s="182" t="str">
        <f ca="1">IF(ISERROR($V108),"",OFFSET('Smelter Look-up'!$C$4,$V108-4,0)&amp;"")</f>
        <v>Estanho de Rondonia S.A.</v>
      </c>
      <c r="S108" s="181" t="str">
        <f t="shared" ca="1" si="14"/>
        <v>BR</v>
      </c>
      <c r="T108" s="181" t="str">
        <f ca="1">IF(B108="","",IF(ISERROR(MATCH($J108,SorP!$B$1:$B$6226,0)),"",INDIRECT("'SorP'!$A$"&amp;MATCH($S108&amp;$J108,SorP!C:C,0))))</f>
        <v>BR-RO</v>
      </c>
      <c r="U108" s="201"/>
      <c r="V108" s="226">
        <f ca="1">IF(C108="",NA(),IF(OR(C108="Smelter not listed",C108="Smelter not yet identified"),MATCH($B108&amp;$D108,'Smelter Look-up'!$J:$J,0),MATCH($B108&amp;$C108,'Smelter Look-up'!$J:$J,0)))</f>
        <v>432</v>
      </c>
      <c r="X108" s="227">
        <f t="shared" ca="1" si="15"/>
        <v>0</v>
      </c>
      <c r="AB108" s="228" t="str">
        <f t="shared" ca="1" si="16"/>
        <v>TinEstanho de Rondonia S.A.</v>
      </c>
    </row>
    <row r="109" spans="1:28" s="227" customFormat="1" ht="102">
      <c r="A109" s="299" t="s">
        <v>14961</v>
      </c>
      <c r="B109" s="182" t="str">
        <f ca="1">IF(LEN(A109)=0,"",INDEX('Smelter Look-up'!$A:$A,MATCH($A109,'Smelter Look-up'!$E:$E,0)))</f>
        <v>Tin</v>
      </c>
      <c r="C109" s="186" t="str">
        <f ca="1">IF(LEN(A109)=0,"",INDEX('Smelter Look-up'!$C:$C,MATCH($A109,'Smelter Look-up'!$E:$E,0)))</f>
        <v>Fabrica Auricchio Industria e Comercio Ltda.</v>
      </c>
      <c r="D109" s="230" t="str">
        <f>IF(ISBLANK(A109),"",INDEX('Smelter Look-up'!$C$5:$C$700,MATCH(A109,'Smelter Look-up'!$E$5:$E$700,0)))</f>
        <v>Fabrica Auricchio Industria e Comercio Ltda.</v>
      </c>
      <c r="E109" s="182" t="str">
        <f ca="1">IF(ISERROR($V109),"",OFFSET('Smelter Look-up'!$D$4,$V109-4,0)&amp;"")</f>
        <v>BRAZIL</v>
      </c>
      <c r="F109" s="182" t="str">
        <f ca="1">IF(ISERROR($V109),"",OFFSET('Smelter Look-up'!$E$4,$V109-4,0))</f>
        <v>CID003582</v>
      </c>
      <c r="G109" s="182" t="str">
        <f ca="1">IF(C109=$X$4,IF(ISERROR($V109),"Enter smelter details","RMI"),IF(ISERROR($V109),"",OFFSET('Smelter Look-up'!$F$4,$V109-4,0)))</f>
        <v>RMI</v>
      </c>
      <c r="H109" s="183">
        <f ca="1">IF(ISERROR($V109),"",OFFSET('Smelter Look-up'!$G$4,$V109-4,0))</f>
        <v>0</v>
      </c>
      <c r="I109" s="184" t="str">
        <f ca="1">IF(ISERROR($V109),"",OFFSET('Smelter Look-up'!$H$4,$V109-4,0))</f>
        <v>Mogi das Cruzes</v>
      </c>
      <c r="J109" s="184" t="str">
        <f ca="1">IF(ISERROR($V109),"",OFFSET('Smelter Look-up'!$I$4,$V109-4,0))</f>
        <v>São Paulo</v>
      </c>
      <c r="K109" s="224"/>
      <c r="L109" s="224"/>
      <c r="M109" s="224"/>
      <c r="N109" s="224"/>
      <c r="O109" s="224"/>
      <c r="P109" s="185"/>
      <c r="Q109" s="225"/>
      <c r="R109" s="182" t="str">
        <f ca="1">IF(ISERROR($V109),"",OFFSET('Smelter Look-up'!$C$4,$V109-4,0)&amp;"")</f>
        <v>Fabrica Auricchio Industria e Comercio Ltda.</v>
      </c>
      <c r="S109" s="181" t="str">
        <f t="shared" ca="1" si="14"/>
        <v>BR</v>
      </c>
      <c r="T109" s="181" t="str">
        <f ca="1">IF(B109="","",IF(ISERROR(MATCH($J109,SorP!$B$1:$B$6226,0)),"",INDIRECT("'SorP'!$A$"&amp;MATCH($S109&amp;$J109,SorP!C:C,0))))</f>
        <v>BR-SP</v>
      </c>
      <c r="U109" s="201"/>
      <c r="V109" s="226">
        <f ca="1">IF(C109="",NA(),IF(OR(C109="Smelter not listed",C109="Smelter not yet identified"),MATCH($B109&amp;$D109,'Smelter Look-up'!$J:$J,0),MATCH($B109&amp;$C109,'Smelter Look-up'!$J:$J,0)))</f>
        <v>436</v>
      </c>
      <c r="X109" s="227">
        <f t="shared" ca="1" si="15"/>
        <v>0</v>
      </c>
      <c r="AB109" s="228" t="str">
        <f t="shared" ca="1" si="16"/>
        <v>TinFabrica Auricchio Industria e Comercio Ltda.</v>
      </c>
    </row>
    <row r="110" spans="1:28" s="227" customFormat="1" ht="25.5">
      <c r="A110" s="299" t="s">
        <v>747</v>
      </c>
      <c r="B110" s="182" t="str">
        <f ca="1">IF(LEN(A110)=0,"",INDEX('Smelter Look-up'!$A:$A,MATCH($A110,'Smelter Look-up'!$E:$E,0)))</f>
        <v>Tin</v>
      </c>
      <c r="C110" s="186" t="str">
        <f ca="1">IF(LEN(A110)=0,"",INDEX('Smelter Look-up'!$C:$C,MATCH($A110,'Smelter Look-up'!$E:$E,0)))</f>
        <v>Fenix Metals</v>
      </c>
      <c r="D110" s="230" t="str">
        <f>IF(ISBLANK(A110),"",INDEX('Smelter Look-up'!$C$5:$C$700,MATCH(A110,'Smelter Look-up'!$E$5:$E$700,0)))</f>
        <v>Fenix Metals</v>
      </c>
      <c r="E110" s="182" t="str">
        <f ca="1">IF(ISERROR($V110),"",OFFSET('Smelter Look-up'!$D$4,$V110-4,0)&amp;"")</f>
        <v>POLAND</v>
      </c>
      <c r="F110" s="182" t="str">
        <f ca="1">IF(ISERROR($V110),"",OFFSET('Smelter Look-up'!$E$4,$V110-4,0))</f>
        <v>CID000468</v>
      </c>
      <c r="G110" s="182" t="str">
        <f ca="1">IF(C110=$X$4,IF(ISERROR($V110),"Enter smelter details","RMI"),IF(ISERROR($V110),"",OFFSET('Smelter Look-up'!$F$4,$V110-4,0)))</f>
        <v>RMI</v>
      </c>
      <c r="H110" s="183">
        <f ca="1">IF(ISERROR($V110),"",OFFSET('Smelter Look-up'!$G$4,$V110-4,0))</f>
        <v>0</v>
      </c>
      <c r="I110" s="184" t="str">
        <f ca="1">IF(ISERROR($V110),"",OFFSET('Smelter Look-up'!$H$4,$V110-4,0))</f>
        <v>Chmielów</v>
      </c>
      <c r="J110" s="184" t="str">
        <f ca="1">IF(ISERROR($V110),"",OFFSET('Smelter Look-up'!$I$4,$V110-4,0))</f>
        <v>Podkarpackie</v>
      </c>
      <c r="K110" s="224"/>
      <c r="L110" s="224"/>
      <c r="M110" s="224"/>
      <c r="N110" s="224"/>
      <c r="O110" s="224"/>
      <c r="P110" s="185"/>
      <c r="Q110" s="225"/>
      <c r="R110" s="182" t="str">
        <f ca="1">IF(ISERROR($V110),"",OFFSET('Smelter Look-up'!$C$4,$V110-4,0)&amp;"")</f>
        <v>Fenix Metals</v>
      </c>
      <c r="S110" s="181" t="str">
        <f t="shared" ca="1" si="14"/>
        <v>PL</v>
      </c>
      <c r="T110" s="181" t="str">
        <f ca="1">IF(B110="","",IF(ISERROR(MATCH($J110,SorP!$B$1:$B$6226,0)),"",INDIRECT("'SorP'!$A$"&amp;MATCH($S110&amp;$J110,SorP!C:C,0))))</f>
        <v>PL-18</v>
      </c>
      <c r="U110" s="201"/>
      <c r="V110" s="226">
        <f ca="1">IF(C110="",NA(),IF(OR(C110="Smelter not listed",C110="Smelter not yet identified"),MATCH($B110&amp;$D110,'Smelter Look-up'!$J:$J,0),MATCH($B110&amp;$C110,'Smelter Look-up'!$J:$J,0)))</f>
        <v>437</v>
      </c>
      <c r="X110" s="227">
        <f t="shared" ca="1" si="15"/>
        <v>0</v>
      </c>
      <c r="AB110" s="228" t="str">
        <f t="shared" ca="1" si="16"/>
        <v>TinFenix Metals</v>
      </c>
    </row>
    <row r="111" spans="1:28" s="227" customFormat="1" ht="89.25">
      <c r="A111" s="299" t="s">
        <v>748</v>
      </c>
      <c r="B111" s="182" t="str">
        <f ca="1">IF(LEN(A111)=0,"",INDEX('Smelter Look-up'!$A:$A,MATCH($A111,'Smelter Look-up'!$E:$E,0)))</f>
        <v>Tin</v>
      </c>
      <c r="C111" s="186" t="str">
        <f ca="1">IF(LEN(A111)=0,"",INDEX('Smelter Look-up'!$C:$C,MATCH($A111,'Smelter Look-up'!$E:$E,0)))</f>
        <v>Gejiu Non-Ferrous Metal Processing Co., Ltd.</v>
      </c>
      <c r="D111" s="230" t="str">
        <f>IF(ISBLANK(A111),"",INDEX('Smelter Look-up'!$C$5:$C$700,MATCH(A111,'Smelter Look-up'!$E$5:$E$700,0)))</f>
        <v>Gejiu Non-Ferrous Metal Processing Co., Ltd.</v>
      </c>
      <c r="E111" s="182" t="str">
        <f ca="1">IF(ISERROR($V111),"",OFFSET('Smelter Look-up'!$D$4,$V111-4,0)&amp;"")</f>
        <v>CHINA</v>
      </c>
      <c r="F111" s="182" t="str">
        <f ca="1">IF(ISERROR($V111),"",OFFSET('Smelter Look-up'!$E$4,$V111-4,0))</f>
        <v>CID000538</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Gejiu Non-Ferrous Metal Processing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443</v>
      </c>
      <c r="X111" s="227">
        <f t="shared" ca="1" si="15"/>
        <v>0</v>
      </c>
      <c r="AB111" s="228" t="str">
        <f t="shared" ca="1" si="16"/>
        <v>TinGejiu Non-Ferrous Metal Processing Co., Ltd.</v>
      </c>
    </row>
    <row r="112" spans="1:28" s="227" customFormat="1" ht="102">
      <c r="A112" s="299" t="s">
        <v>2481</v>
      </c>
      <c r="B112" s="182" t="str">
        <f ca="1">IF(LEN(A112)=0,"",INDEX('Smelter Look-up'!$A:$A,MATCH($A112,'Smelter Look-up'!$E:$E,0)))</f>
        <v>Tin</v>
      </c>
      <c r="C112" s="186" t="str">
        <f ca="1">IF(LEN(A112)=0,"",INDEX('Smelter Look-up'!$C:$C,MATCH($A112,'Smelter Look-up'!$E:$E,0)))</f>
        <v>Guangdong Hanhe Non-Ferrous Metal Co., Ltd.</v>
      </c>
      <c r="D112" s="230" t="str">
        <f>IF(ISBLANK(A112),"",INDEX('Smelter Look-up'!$C$5:$C$700,MATCH(A112,'Smelter Look-up'!$E$5:$E$700,0)))</f>
        <v>Guangdong Hanhe Non-Ferrous Metal Co., Ltd.</v>
      </c>
      <c r="E112" s="182" t="str">
        <f ca="1">IF(ISERROR($V112),"",OFFSET('Smelter Look-up'!$D$4,$V112-4,0)&amp;"")</f>
        <v>CHINA</v>
      </c>
      <c r="F112" s="182" t="str">
        <f ca="1">IF(ISERROR($V112),"",OFFSET('Smelter Look-up'!$E$4,$V112-4,0))</f>
        <v>CID003116</v>
      </c>
      <c r="G112" s="182" t="str">
        <f ca="1">IF(C112=$X$4,IF(ISERROR($V112),"Enter smelter details","RMI"),IF(ISERROR($V112),"",OFFSET('Smelter Look-up'!$F$4,$V112-4,0)))</f>
        <v>RMI</v>
      </c>
      <c r="H112" s="183">
        <f ca="1">IF(ISERROR($V112),"",OFFSET('Smelter Look-up'!$G$4,$V112-4,0))</f>
        <v>0</v>
      </c>
      <c r="I112" s="184" t="str">
        <f ca="1">IF(ISERROR($V112),"",OFFSET('Smelter Look-up'!$H$4,$V112-4,0))</f>
        <v>Chaozhou</v>
      </c>
      <c r="J112" s="184" t="str">
        <f ca="1">IF(ISERROR($V112),"",OFFSET('Smelter Look-up'!$I$4,$V112-4,0))</f>
        <v>Guangdong Sheng</v>
      </c>
      <c r="K112" s="224"/>
      <c r="L112" s="224"/>
      <c r="M112" s="224"/>
      <c r="N112" s="224"/>
      <c r="O112" s="224"/>
      <c r="P112" s="185"/>
      <c r="Q112" s="225"/>
      <c r="R112" s="182" t="str">
        <f ca="1">IF(ISERROR($V112),"",OFFSET('Smelter Look-up'!$C$4,$V112-4,0)&amp;"")</f>
        <v>Guangdong Hanhe Non-Ferrous Metal Co., Ltd.</v>
      </c>
      <c r="S112" s="181" t="str">
        <f t="shared" ca="1" si="14"/>
        <v>CN</v>
      </c>
      <c r="T112" s="181" t="str">
        <f ca="1">IF(B112="","",IF(ISERROR(MATCH($J112,SorP!$B$1:$B$6226,0)),"",INDIRECT("'SorP'!$A$"&amp;MATCH($S112&amp;$J112,SorP!C:C,0))))</f>
        <v>CN-GD</v>
      </c>
      <c r="U112" s="201"/>
      <c r="V112" s="226">
        <f ca="1">IF(C112="",NA(),IF(OR(C112="Smelter not listed",C112="Smelter not yet identified"),MATCH($B112&amp;$D112,'Smelter Look-up'!$J:$J,0),MATCH($B112&amp;$C112,'Smelter Look-up'!$J:$J,0)))</f>
        <v>450</v>
      </c>
      <c r="X112" s="227">
        <f t="shared" ca="1" si="15"/>
        <v>0</v>
      </c>
      <c r="AB112" s="228" t="str">
        <f t="shared" ca="1" si="16"/>
        <v>TinGuangdong Hanhe Non-Ferrous Metal Co., Ltd.</v>
      </c>
    </row>
    <row r="113" spans="1:28" s="227" customFormat="1" ht="76.5">
      <c r="A113" s="299" t="s">
        <v>15629</v>
      </c>
      <c r="B113" s="182" t="str">
        <f ca="1">IF(LEN(A113)=0,"",INDEX('Smelter Look-up'!$A:$A,MATCH($A113,'Smelter Look-up'!$E:$E,0)))</f>
        <v>Tin</v>
      </c>
      <c r="C113" s="186" t="str">
        <f ca="1">IF(LEN(A113)=0,"",INDEX('Smelter Look-up'!$C:$C,MATCH($A113,'Smelter Look-up'!$E:$E,0)))</f>
        <v>HuiChang Hill Tin Industry Co., Ltd.</v>
      </c>
      <c r="D113" s="230" t="str">
        <f>IF(ISBLANK(A113),"",INDEX('Smelter Look-up'!$C$5:$C$700,MATCH(A113,'Smelter Look-up'!$E$5:$E$700,0)))</f>
        <v>HuiChang Hill Tin Industry Co., Ltd.</v>
      </c>
      <c r="E113" s="182" t="str">
        <f ca="1">IF(ISERROR($V113),"",OFFSET('Smelter Look-up'!$D$4,$V113-4,0)&amp;"")</f>
        <v>CHINA</v>
      </c>
      <c r="F113" s="182" t="str">
        <f ca="1">IF(ISERROR($V113),"",OFFSET('Smelter Look-up'!$E$4,$V113-4,0))</f>
        <v>CID002844</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HuiChang Hill Tin Industry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453</v>
      </c>
      <c r="X113" s="227">
        <f t="shared" ca="1" si="15"/>
        <v>0</v>
      </c>
      <c r="AB113" s="228" t="str">
        <f t="shared" ca="1" si="16"/>
        <v>TinHuiChang Hill Tin Industry Co., Ltd.</v>
      </c>
    </row>
    <row r="114" spans="1:28" s="227" customFormat="1" ht="63.75">
      <c r="A114" s="299" t="s">
        <v>1746</v>
      </c>
      <c r="B114" s="182" t="str">
        <f ca="1">IF(LEN(A114)=0,"",INDEX('Smelter Look-up'!$A:$A,MATCH($A114,'Smelter Look-up'!$E:$E,0)))</f>
        <v>Tin</v>
      </c>
      <c r="C114" s="186" t="str">
        <f ca="1">IF(LEN(A114)=0,"",INDEX('Smelter Look-up'!$C:$C,MATCH($A114,'Smelter Look-up'!$E:$E,0)))</f>
        <v>Jiangxi New Nanshan Technology Ltd.</v>
      </c>
      <c r="D114" s="230" t="str">
        <f>IF(ISBLANK(A114),"",INDEX('Smelter Look-up'!$C$5:$C$700,MATCH(A114,'Smelter Look-up'!$E$5:$E$700,0)))</f>
        <v>Jiangxi New Nanshan Technology Ltd.</v>
      </c>
      <c r="E114" s="182" t="str">
        <f ca="1">IF(ISERROR($V114),"",OFFSET('Smelter Look-up'!$D$4,$V114-4,0)&amp;"")</f>
        <v>CHINA</v>
      </c>
      <c r="F114" s="182" t="str">
        <f ca="1">IF(ISERROR($V114),"",OFFSET('Smelter Look-up'!$E$4,$V114-4,0))</f>
        <v>CID001231</v>
      </c>
      <c r="G114" s="182" t="str">
        <f ca="1">IF(C114=$X$4,IF(ISERROR($V114),"Enter smelter details","RMI"),IF(ISERROR($V114),"",OFFSET('Smelter Look-up'!$F$4,$V114-4,0)))</f>
        <v>RMI</v>
      </c>
      <c r="H114" s="183">
        <f ca="1">IF(ISERROR($V114),"",OFFSET('Smelter Look-up'!$G$4,$V114-4,0))</f>
        <v>0</v>
      </c>
      <c r="I114" s="184" t="str">
        <f ca="1">IF(ISERROR($V114),"",OFFSET('Smelter Look-up'!$H$4,$V114-4,0))</f>
        <v>Ganzhou</v>
      </c>
      <c r="J114" s="184" t="str">
        <f ca="1">IF(ISERROR($V114),"",OFFSET('Smelter Look-up'!$I$4,$V114-4,0))</f>
        <v>Jiangxi Sheng</v>
      </c>
      <c r="K114" s="224"/>
      <c r="L114" s="224"/>
      <c r="M114" s="224"/>
      <c r="N114" s="224"/>
      <c r="O114" s="224"/>
      <c r="P114" s="185"/>
      <c r="Q114" s="225"/>
      <c r="R114" s="182" t="str">
        <f ca="1">IF(ISERROR($V114),"",OFFSET('Smelter Look-up'!$C$4,$V114-4,0)&amp;"")</f>
        <v>Jiangxi New Nanshan Technology Ltd.</v>
      </c>
      <c r="S114" s="181" t="str">
        <f t="shared" ca="1" si="14"/>
        <v>CN</v>
      </c>
      <c r="T114" s="181" t="str">
        <f ca="1">IF(B114="","",IF(ISERROR(MATCH($J114,SorP!$B$1:$B$6226,0)),"",INDIRECT("'SorP'!$A$"&amp;MATCH($S114&amp;$J114,SorP!C:C,0))))</f>
        <v>CN-JX</v>
      </c>
      <c r="U114" s="201"/>
      <c r="V114" s="226">
        <f ca="1">IF(C114="",NA(),IF(OR(C114="Smelter not listed",C114="Smelter not yet identified"),MATCH($B114&amp;$D114,'Smelter Look-up'!$J:$J,0),MATCH($B114&amp;$C114,'Smelter Look-up'!$J:$J,0)))</f>
        <v>458</v>
      </c>
      <c r="X114" s="227">
        <f t="shared" ca="1" si="15"/>
        <v>0</v>
      </c>
      <c r="AB114" s="228" t="str">
        <f t="shared" ca="1" si="16"/>
        <v>TinJiangxi New Nanshan Technology Ltd.</v>
      </c>
    </row>
    <row r="115" spans="1:28" s="227" customFormat="1" ht="38.25">
      <c r="A115" s="299" t="s">
        <v>13774</v>
      </c>
      <c r="B115" s="182" t="str">
        <f ca="1">IF(LEN(A115)=0,"",INDEX('Smelter Look-up'!$A:$A,MATCH($A115,'Smelter Look-up'!$E:$E,0)))</f>
        <v>Tin</v>
      </c>
      <c r="C115" s="186" t="str">
        <f ca="1">IF(LEN(A115)=0,"",INDEX('Smelter Look-up'!$C:$C,MATCH($A115,'Smelter Look-up'!$E:$E,0)))</f>
        <v>Luna Smelter, Ltd.</v>
      </c>
      <c r="D115" s="230" t="str">
        <f>IF(ISBLANK(A115),"",INDEX('Smelter Look-up'!$C$5:$C$700,MATCH(A115,'Smelter Look-up'!$E$5:$E$700,0)))</f>
        <v>Luna Smelter, Ltd.</v>
      </c>
      <c r="E115" s="182" t="str">
        <f ca="1">IF(ISERROR($V115),"",OFFSET('Smelter Look-up'!$D$4,$V115-4,0)&amp;"")</f>
        <v>RWANDA</v>
      </c>
      <c r="F115" s="182" t="str">
        <f ca="1">IF(ISERROR($V115),"",OFFSET('Smelter Look-up'!$E$4,$V115-4,0))</f>
        <v>CID003387</v>
      </c>
      <c r="G115" s="182" t="str">
        <f ca="1">IF(C115=$X$4,IF(ISERROR($V115),"Enter smelter details","RMI"),IF(ISERROR($V115),"",OFFSET('Smelter Look-up'!$F$4,$V115-4,0)))</f>
        <v>RMI</v>
      </c>
      <c r="H115" s="183">
        <f ca="1">IF(ISERROR($V115),"",OFFSET('Smelter Look-up'!$G$4,$V115-4,0))</f>
        <v>0</v>
      </c>
      <c r="I115" s="184" t="str">
        <f ca="1">IF(ISERROR($V115),"",OFFSET('Smelter Look-up'!$H$4,$V115-4,0))</f>
        <v>Kigali</v>
      </c>
      <c r="J115" s="184" t="str">
        <f ca="1">IF(ISERROR($V115),"",OFFSET('Smelter Look-up'!$I$4,$V115-4,0))</f>
        <v>City of Kigali</v>
      </c>
      <c r="K115" s="224"/>
      <c r="L115" s="224"/>
      <c r="M115" s="224"/>
      <c r="N115" s="224"/>
      <c r="O115" s="224"/>
      <c r="P115" s="185"/>
      <c r="Q115" s="225"/>
      <c r="R115" s="182" t="str">
        <f ca="1">IF(ISERROR($V115),"",OFFSET('Smelter Look-up'!$C$4,$V115-4,0)&amp;"")</f>
        <v>Luna Smelter, Ltd.</v>
      </c>
      <c r="S115" s="181" t="str">
        <f t="shared" ca="1" si="14"/>
        <v>RW</v>
      </c>
      <c r="T115" s="181" t="str">
        <f ca="1">IF(B115="","",IF(ISERROR(MATCH($J115,SorP!$B$1:$B$6226,0)),"",INDIRECT("'SorP'!$A$"&amp;MATCH($S115&amp;$J115,SorP!C:C,0))))</f>
        <v>RW-01</v>
      </c>
      <c r="U115" s="201"/>
      <c r="V115" s="226">
        <f ca="1">IF(C115="",NA(),IF(OR(C115="Smelter not listed",C115="Smelter not yet identified"),MATCH($B115&amp;$D115,'Smelter Look-up'!$J:$J,0),MATCH($B115&amp;$C115,'Smelter Look-up'!$J:$J,0)))</f>
        <v>465</v>
      </c>
      <c r="X115" s="227">
        <f t="shared" ca="1" si="15"/>
        <v>0</v>
      </c>
      <c r="AB115" s="228" t="str">
        <f t="shared" ca="1" si="16"/>
        <v>TinLuna Smelter, Ltd.</v>
      </c>
    </row>
    <row r="116" spans="1:28" s="227" customFormat="1" ht="76.5">
      <c r="A116" s="299" t="s">
        <v>131</v>
      </c>
      <c r="B116" s="182" t="str">
        <f ca="1">IF(LEN(A116)=0,"",INDEX('Smelter Look-up'!$A:$A,MATCH($A116,'Smelter Look-up'!$E:$E,0)))</f>
        <v>Tin</v>
      </c>
      <c r="C116" s="186" t="str">
        <f ca="1">IF(LEN(A116)=0,"",INDEX('Smelter Look-up'!$C:$C,MATCH($A116,'Smelter Look-up'!$E:$E,0)))</f>
        <v>Magnu's Minerais Metais e Ligas Ltda.</v>
      </c>
      <c r="D116" s="230" t="str">
        <f>IF(ISBLANK(A116),"",INDEX('Smelter Look-up'!$C$5:$C$700,MATCH(A116,'Smelter Look-up'!$E$5:$E$700,0)))</f>
        <v>Magnu's Minerais Metais e Ligas Ltda.</v>
      </c>
      <c r="E116" s="182" t="str">
        <f ca="1">IF(ISERROR($V116),"",OFFSET('Smelter Look-up'!$D$4,$V116-4,0)&amp;"")</f>
        <v>BRAZIL</v>
      </c>
      <c r="F116" s="182" t="str">
        <f ca="1">IF(ISERROR($V116),"",OFFSET('Smelter Look-up'!$E$4,$V116-4,0))</f>
        <v>CID002468</v>
      </c>
      <c r="G116" s="182" t="str">
        <f ca="1">IF(C116=$X$4,IF(ISERROR($V116),"Enter smelter details","RMI"),IF(ISERROR($V116),"",OFFSET('Smelter Look-up'!$F$4,$V116-4,0)))</f>
        <v>RMI</v>
      </c>
      <c r="H116" s="183">
        <f ca="1">IF(ISERROR($V116),"",OFFSET('Smelter Look-up'!$G$4,$V116-4,0))</f>
        <v>0</v>
      </c>
      <c r="I116" s="184" t="str">
        <f ca="1">IF(ISERROR($V116),"",OFFSET('Smelter Look-up'!$H$4,$V116-4,0))</f>
        <v>São João del Rei</v>
      </c>
      <c r="J116" s="184" t="str">
        <f ca="1">IF(ISERROR($V116),"",OFFSET('Smelter Look-up'!$I$4,$V116-4,0))</f>
        <v>Minas Gerais</v>
      </c>
      <c r="K116" s="224"/>
      <c r="L116" s="224"/>
      <c r="M116" s="224"/>
      <c r="N116" s="224"/>
      <c r="O116" s="224"/>
      <c r="P116" s="185"/>
      <c r="Q116" s="225"/>
      <c r="R116" s="182" t="str">
        <f ca="1">IF(ISERROR($V116),"",OFFSET('Smelter Look-up'!$C$4,$V116-4,0)&amp;"")</f>
        <v>Magnu's Minerais Metais e Ligas Ltda.</v>
      </c>
      <c r="S116" s="181" t="str">
        <f t="shared" ca="1" si="14"/>
        <v>BR</v>
      </c>
      <c r="T116" s="181" t="str">
        <f ca="1">IF(B116="","",IF(ISERROR(MATCH($J116,SorP!$B$1:$B$6226,0)),"",INDIRECT("'SorP'!$A$"&amp;MATCH($S116&amp;$J116,SorP!C:C,0))))</f>
        <v>BR-MG</v>
      </c>
      <c r="U116" s="201"/>
      <c r="V116" s="226">
        <f ca="1">IF(C116="",NA(),IF(OR(C116="Smelter not listed",C116="Smelter not yet identified"),MATCH($B116&amp;$D116,'Smelter Look-up'!$J:$J,0),MATCH($B116&amp;$C116,'Smelter Look-up'!$J:$J,0)))</f>
        <v>467</v>
      </c>
      <c r="X116" s="227">
        <f t="shared" ca="1" si="15"/>
        <v>0</v>
      </c>
      <c r="AB116" s="228" t="str">
        <f t="shared" ca="1" si="16"/>
        <v>TinMagnu's Minerais Metais e Ligas Ltda.</v>
      </c>
    </row>
    <row r="117" spans="1:28" s="227" customFormat="1" ht="51">
      <c r="A117" s="299" t="s">
        <v>1740</v>
      </c>
      <c r="B117" s="182" t="str">
        <f ca="1">IF(LEN(A117)=0,"",INDEX('Smelter Look-up'!$A:$A,MATCH($A117,'Smelter Look-up'!$E:$E,0)))</f>
        <v>Tin</v>
      </c>
      <c r="C117" s="186" t="str">
        <f ca="1">IF(LEN(A117)=0,"",INDEX('Smelter Look-up'!$C:$C,MATCH($A117,'Smelter Look-up'!$E:$E,0)))</f>
        <v>Metallic Resources, Inc.</v>
      </c>
      <c r="D117" s="230" t="str">
        <f>IF(ISBLANK(A117),"",INDEX('Smelter Look-up'!$C$5:$C$700,MATCH(A117,'Smelter Look-up'!$E$5:$E$700,0)))</f>
        <v>Metallic Resources, Inc.</v>
      </c>
      <c r="E117" s="182" t="str">
        <f ca="1">IF(ISERROR($V117),"",OFFSET('Smelter Look-up'!$D$4,$V117-4,0)&amp;"")</f>
        <v>UNITED STATES OF AMERICA</v>
      </c>
      <c r="F117" s="182" t="str">
        <f ca="1">IF(ISERROR($V117),"",OFFSET('Smelter Look-up'!$E$4,$V117-4,0))</f>
        <v>CID001142</v>
      </c>
      <c r="G117" s="182" t="str">
        <f ca="1">IF(C117=$X$4,IF(ISERROR($V117),"Enter smelter details","RMI"),IF(ISERROR($V117),"",OFFSET('Smelter Look-up'!$F$4,$V117-4,0)))</f>
        <v>RMI</v>
      </c>
      <c r="H117" s="183">
        <f ca="1">IF(ISERROR($V117),"",OFFSET('Smelter Look-up'!$G$4,$V117-4,0))</f>
        <v>0</v>
      </c>
      <c r="I117" s="184" t="str">
        <f ca="1">IF(ISERROR($V117),"",OFFSET('Smelter Look-up'!$H$4,$V117-4,0))</f>
        <v>Twinsburg</v>
      </c>
      <c r="J117" s="184" t="str">
        <f ca="1">IF(ISERROR($V117),"",OFFSET('Smelter Look-up'!$I$4,$V117-4,0))</f>
        <v>Ohio</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 ca="1">IF(C117="",NA(),IF(OR(C117="Smelter not listed",C117="Smelter not yet identified"),MATCH($B117&amp;$D117,'Smelter Look-up'!$J:$J,0),MATCH($B117&amp;$C117,'Smelter Look-up'!$J:$J,0)))</f>
        <v>473</v>
      </c>
      <c r="X117" s="227">
        <f t="shared" ca="1" si="15"/>
        <v>0</v>
      </c>
      <c r="AB117" s="228" t="str">
        <f t="shared" ca="1" si="16"/>
        <v>TinMetallic Resources, Inc.</v>
      </c>
    </row>
    <row r="118" spans="1:28" s="227" customFormat="1" ht="51">
      <c r="A118" s="299" t="s">
        <v>753</v>
      </c>
      <c r="B118" s="182" t="str">
        <f ca="1">IF(LEN(A118)=0,"",INDEX('Smelter Look-up'!$A:$A,MATCH($A118,'Smelter Look-up'!$E:$E,0)))</f>
        <v>Tin</v>
      </c>
      <c r="C118" s="186" t="str">
        <f ca="1">IF(LEN(A118)=0,"",INDEX('Smelter Look-up'!$C:$C,MATCH($A118,'Smelter Look-up'!$E:$E,0)))</f>
        <v>Mineracao Taboca S.A.</v>
      </c>
      <c r="D118" s="230" t="str">
        <f>IF(ISBLANK(A118),"",INDEX('Smelter Look-up'!$C$5:$C$700,MATCH(A118,'Smelter Look-up'!$E$5:$E$700,0)))</f>
        <v>Mineracao Taboca S.A.</v>
      </c>
      <c r="E118" s="182" t="str">
        <f ca="1">IF(ISERROR($V118),"",OFFSET('Smelter Look-up'!$D$4,$V118-4,0)&amp;"")</f>
        <v>BRAZIL</v>
      </c>
      <c r="F118" s="182" t="str">
        <f ca="1">IF(ISERROR($V118),"",OFFSET('Smelter Look-up'!$E$4,$V118-4,0))</f>
        <v>CID001173</v>
      </c>
      <c r="G118" s="182" t="str">
        <f ca="1">IF(C118=$X$4,IF(ISERROR($V118),"Enter smelter details","RMI"),IF(ISERROR($V118),"",OFFSET('Smelter Look-up'!$F$4,$V118-4,0)))</f>
        <v>RMI</v>
      </c>
      <c r="H118" s="183">
        <f ca="1">IF(ISERROR($V118),"",OFFSET('Smelter Look-up'!$G$4,$V118-4,0))</f>
        <v>0</v>
      </c>
      <c r="I118" s="184" t="str">
        <f ca="1">IF(ISERROR($V118),"",OFFSET('Smelter Look-up'!$H$4,$V118-4,0))</f>
        <v>Pirapora de Bom Jesus</v>
      </c>
      <c r="J118" s="184" t="str">
        <f ca="1">IF(ISERROR($V118),"",OFFSET('Smelter Look-up'!$I$4,$V118-4,0))</f>
        <v>São Paulo</v>
      </c>
      <c r="K118" s="224"/>
      <c r="L118" s="224"/>
      <c r="M118" s="224"/>
      <c r="N118" s="224"/>
      <c r="O118" s="224"/>
      <c r="P118" s="185"/>
      <c r="Q118" s="225"/>
      <c r="R118" s="182" t="str">
        <f ca="1">IF(ISERROR($V118),"",OFFSET('Smelter Look-up'!$C$4,$V118-4,0)&amp;"")</f>
        <v>Mineracao Taboca S.A.</v>
      </c>
      <c r="S118" s="181" t="str">
        <f t="shared" ca="1" si="14"/>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476</v>
      </c>
      <c r="X118" s="227">
        <f t="shared" ca="1" si="15"/>
        <v>0</v>
      </c>
      <c r="AB118" s="228" t="str">
        <f t="shared" ca="1" si="16"/>
        <v>TinMineracao Taboca S.A.</v>
      </c>
    </row>
    <row r="119" spans="1:28" s="227" customFormat="1" ht="63.75">
      <c r="A119" s="299" t="s">
        <v>15347</v>
      </c>
      <c r="B119" s="182" t="str">
        <f ca="1">IF(LEN(A119)=0,"",INDEX('Smelter Look-up'!$A:$A,MATCH($A119,'Smelter Look-up'!$E:$E,0)))</f>
        <v>Tin</v>
      </c>
      <c r="C119" s="186" t="str">
        <f ca="1">IF(LEN(A119)=0,"",INDEX('Smelter Look-up'!$C:$C,MATCH($A119,'Smelter Look-up'!$E:$E,0)))</f>
        <v>Mining Minerals Resources SARL</v>
      </c>
      <c r="D119" s="230" t="str">
        <f>IF(ISBLANK(A119),"",INDEX('Smelter Look-up'!$C$5:$C$700,MATCH(A119,'Smelter Look-up'!$E$5:$E$700,0)))</f>
        <v>Mining Minerals Resources SARL</v>
      </c>
      <c r="E119" s="182" t="str">
        <f ca="1">IF(ISERROR($V119),"",OFFSET('Smelter Look-up'!$D$4,$V119-4,0)&amp;"")</f>
        <v>CONGO, DEMOCRATIC REPUBLIC OF THE</v>
      </c>
      <c r="F119" s="182" t="str">
        <f ca="1">IF(ISERROR($V119),"",OFFSET('Smelter Look-up'!$E$4,$V119-4,0))</f>
        <v>CID004065</v>
      </c>
      <c r="G119" s="182" t="str">
        <f ca="1">IF(C119=$X$4,IF(ISERROR($V119),"Enter smelter details","RMI"),IF(ISERROR($V119),"",OFFSET('Smelter Look-up'!$F$4,$V119-4,0)))</f>
        <v>RMI</v>
      </c>
      <c r="H119" s="183">
        <f ca="1">IF(ISERROR($V119),"",OFFSET('Smelter Look-up'!$G$4,$V119-4,0))</f>
        <v>0</v>
      </c>
      <c r="I119" s="184" t="str">
        <f ca="1">IF(ISERROR($V119),"",OFFSET('Smelter Look-up'!$H$4,$V119-4,0))</f>
        <v>Lubumbashi</v>
      </c>
      <c r="J119" s="184" t="str">
        <f ca="1">IF(ISERROR($V119),"",OFFSET('Smelter Look-up'!$I$4,$V119-4,0))</f>
        <v>Haut-Katanga</v>
      </c>
      <c r="K119" s="224"/>
      <c r="L119" s="224"/>
      <c r="M119" s="224"/>
      <c r="N119" s="224"/>
      <c r="O119" s="224"/>
      <c r="P119" s="185"/>
      <c r="Q119" s="225"/>
      <c r="R119" s="182" t="str">
        <f ca="1">IF(ISERROR($V119),"",OFFSET('Smelter Look-up'!$C$4,$V119-4,0)&amp;"")</f>
        <v>Mining Minerals Resources SARL</v>
      </c>
      <c r="S119" s="181" t="str">
        <f t="shared" ca="1" si="14"/>
        <v>CD</v>
      </c>
      <c r="T119" s="181" t="str">
        <f ca="1">IF(B119="","",IF(ISERROR(MATCH($J119,SorP!$B$1:$B$6226,0)),"",INDIRECT("'SorP'!$A$"&amp;MATCH($S119&amp;$J119,SorP!C:C,0))))</f>
        <v>CD-HK</v>
      </c>
      <c r="U119" s="201"/>
      <c r="V119" s="226">
        <f ca="1">IF(C119="",NA(),IF(OR(C119="Smelter not listed",C119="Smelter not yet identified"),MATCH($B119&amp;$D119,'Smelter Look-up'!$J:$J,0),MATCH($B119&amp;$C119,'Smelter Look-up'!$J:$J,0)))</f>
        <v>480</v>
      </c>
      <c r="X119" s="227">
        <f t="shared" ca="1" si="15"/>
        <v>0</v>
      </c>
      <c r="AB119" s="228" t="str">
        <f t="shared" ca="1" si="16"/>
        <v>TinMining Minerals Resources SARL</v>
      </c>
    </row>
    <row r="120" spans="1:28" s="227" customFormat="1" ht="25.5">
      <c r="A120" s="299" t="s">
        <v>754</v>
      </c>
      <c r="B120" s="182" t="str">
        <f ca="1">IF(LEN(A120)=0,"",INDEX('Smelter Look-up'!$A:$A,MATCH($A120,'Smelter Look-up'!$E:$E,0)))</f>
        <v>Tin</v>
      </c>
      <c r="C120" s="186" t="str">
        <f ca="1">IF(LEN(A120)=0,"",INDEX('Smelter Look-up'!$C:$C,MATCH($A120,'Smelter Look-up'!$E:$E,0)))</f>
        <v>Minsur</v>
      </c>
      <c r="D120" s="230" t="str">
        <f>IF(ISBLANK(A120),"",INDEX('Smelter Look-up'!$C$5:$C$700,MATCH(A120,'Smelter Look-up'!$E$5:$E$700,0)))</f>
        <v>Minsur</v>
      </c>
      <c r="E120" s="182" t="str">
        <f ca="1">IF(ISERROR($V120),"",OFFSET('Smelter Look-up'!$D$4,$V120-4,0)&amp;"")</f>
        <v>PERU</v>
      </c>
      <c r="F120" s="182" t="str">
        <f ca="1">IF(ISERROR($V120),"",OFFSET('Smelter Look-up'!$E$4,$V120-4,0))</f>
        <v>CID001182</v>
      </c>
      <c r="G120" s="182" t="str">
        <f ca="1">IF(C120=$X$4,IF(ISERROR($V120),"Enter smelter details","RMI"),IF(ISERROR($V120),"",OFFSET('Smelter Look-up'!$F$4,$V120-4,0)))</f>
        <v>RMI</v>
      </c>
      <c r="H120" s="183">
        <f ca="1">IF(ISERROR($V120),"",OFFSET('Smelter Look-up'!$G$4,$V120-4,0))</f>
        <v>0</v>
      </c>
      <c r="I120" s="184" t="str">
        <f ca="1">IF(ISERROR($V120),"",OFFSET('Smelter Look-up'!$H$4,$V120-4,0))</f>
        <v>Paracas</v>
      </c>
      <c r="J120" s="184" t="str">
        <f ca="1">IF(ISERROR($V120),"",OFFSET('Smelter Look-up'!$I$4,$V120-4,0))</f>
        <v>Ika</v>
      </c>
      <c r="K120" s="224"/>
      <c r="L120" s="224"/>
      <c r="M120" s="224"/>
      <c r="N120" s="224"/>
      <c r="O120" s="224"/>
      <c r="P120" s="185"/>
      <c r="Q120" s="225"/>
      <c r="R120" s="182" t="str">
        <f ca="1">IF(ISERROR($V120),"",OFFSET('Smelter Look-up'!$C$4,$V120-4,0)&amp;"")</f>
        <v>Minsur</v>
      </c>
      <c r="S120" s="181" t="str">
        <f t="shared" ca="1" si="14"/>
        <v>PE</v>
      </c>
      <c r="T120" s="181" t="str">
        <f ca="1">IF(B120="","",IF(ISERROR(MATCH($J120,SorP!$B$1:$B$6226,0)),"",INDIRECT("'SorP'!$A$"&amp;MATCH($S120&amp;$J120,SorP!C:C,0))))</f>
        <v>PE-ICA</v>
      </c>
      <c r="U120" s="201"/>
      <c r="V120" s="226">
        <f ca="1">IF(C120="",NA(),IF(OR(C120="Smelter not listed",C120="Smelter not yet identified"),MATCH($B120&amp;$D120,'Smelter Look-up'!$J:$J,0),MATCH($B120&amp;$C120,'Smelter Look-up'!$J:$J,0)))</f>
        <v>481</v>
      </c>
      <c r="X120" s="227">
        <f t="shared" ca="1" si="15"/>
        <v>0</v>
      </c>
      <c r="AB120" s="228" t="str">
        <f t="shared" ca="1" si="16"/>
        <v>TinMinsur</v>
      </c>
    </row>
    <row r="121" spans="1:28" s="227" customFormat="1" ht="76.5">
      <c r="A121" s="299" t="s">
        <v>755</v>
      </c>
      <c r="B121" s="182" t="str">
        <f ca="1">IF(LEN(A121)=0,"",INDEX('Smelter Look-up'!$A:$A,MATCH($A121,'Smelter Look-up'!$E:$E,0)))</f>
        <v>Tin</v>
      </c>
      <c r="C121" s="186" t="str">
        <f ca="1">IF(LEN(A121)=0,"",INDEX('Smelter Look-up'!$C:$C,MATCH($A121,'Smelter Look-up'!$E:$E,0)))</f>
        <v>Mitsubishi Materials Corporation</v>
      </c>
      <c r="D121" s="230" t="str">
        <f>IF(ISBLANK(A121),"",INDEX('Smelter Look-up'!$C$5:$C$700,MATCH(A121,'Smelter Look-up'!$E$5:$E$700,0)))</f>
        <v>Mitsubishi Materials Corporation</v>
      </c>
      <c r="E121" s="182" t="str">
        <f ca="1">IF(ISERROR($V121),"",OFFSET('Smelter Look-up'!$D$4,$V121-4,0)&amp;"")</f>
        <v>JAPAN</v>
      </c>
      <c r="F121" s="182" t="str">
        <f ca="1">IF(ISERROR($V121),"",OFFSET('Smelter Look-up'!$E$4,$V121-4,0))</f>
        <v>CID001191</v>
      </c>
      <c r="G121" s="182" t="str">
        <f ca="1">IF(C121=$X$4,IF(ISERROR($V121),"Enter smelter details","RMI"),IF(ISERROR($V121),"",OFFSET('Smelter Look-up'!$F$4,$V121-4,0)))</f>
        <v>RMI</v>
      </c>
      <c r="H121" s="183">
        <f ca="1">IF(ISERROR($V121),"",OFFSET('Smelter Look-up'!$G$4,$V121-4,0))</f>
        <v>0</v>
      </c>
      <c r="I121" s="184" t="str">
        <f ca="1">IF(ISERROR($V121),"",OFFSET('Smelter Look-up'!$H$4,$V121-4,0))</f>
        <v>Asago</v>
      </c>
      <c r="J121" s="184" t="str">
        <f ca="1">IF(ISERROR($V121),"",OFFSET('Smelter Look-up'!$I$4,$V121-4,0))</f>
        <v>Hyôgo</v>
      </c>
      <c r="K121" s="224"/>
      <c r="L121" s="224"/>
      <c r="M121" s="224"/>
      <c r="N121" s="224"/>
      <c r="O121" s="224"/>
      <c r="P121" s="185"/>
      <c r="Q121" s="225"/>
      <c r="R121" s="182" t="str">
        <f ca="1">IF(ISERROR($V121),"",OFFSET('Smelter Look-up'!$C$4,$V121-4,0)&amp;"")</f>
        <v>Mitsubishi Materials Corporation</v>
      </c>
      <c r="S121" s="181" t="str">
        <f t="shared" ca="1" si="14"/>
        <v>JP</v>
      </c>
      <c r="T121" s="181" t="str">
        <f ca="1">IF(B121="","",IF(ISERROR(MATCH($J121,SorP!$B$1:$B$6226,0)),"",INDIRECT("'SorP'!$A$"&amp;MATCH($S121&amp;$J121,SorP!C:C,0))))</f>
        <v>JP-28</v>
      </c>
      <c r="U121" s="201"/>
      <c r="V121" s="226">
        <f ca="1">IF(C121="",NA(),IF(OR(C121="Smelter not listed",C121="Smelter not yet identified"),MATCH($B121&amp;$D121,'Smelter Look-up'!$J:$J,0),MATCH($B121&amp;$C121,'Smelter Look-up'!$J:$J,0)))</f>
        <v>482</v>
      </c>
      <c r="X121" s="227">
        <f t="shared" ca="1" si="15"/>
        <v>0</v>
      </c>
      <c r="AB121" s="228" t="str">
        <f t="shared" ca="1" si="16"/>
        <v>TinMitsubishi Materials Corporation</v>
      </c>
    </row>
    <row r="122" spans="1:28" s="227" customFormat="1" ht="76.5">
      <c r="A122" s="299" t="s">
        <v>757</v>
      </c>
      <c r="B122" s="182" t="str">
        <f ca="1">IF(LEN(A122)=0,"",INDEX('Smelter Look-up'!$A:$A,MATCH($A122,'Smelter Look-up'!$E:$E,0)))</f>
        <v>Tin</v>
      </c>
      <c r="C122" s="186" t="str">
        <f ca="1">IF(LEN(A122)=0,"",INDEX('Smelter Look-up'!$C:$C,MATCH($A122,'Smelter Look-up'!$E:$E,0)))</f>
        <v>O.M. Manufacturing (Thailand) Co., Ltd.</v>
      </c>
      <c r="D122" s="230" t="str">
        <f>IF(ISBLANK(A122),"",INDEX('Smelter Look-up'!$C$5:$C$700,MATCH(A122,'Smelter Look-up'!$E$5:$E$700,0)))</f>
        <v>O.M. Manufacturing (Thailand) Co., Ltd.</v>
      </c>
      <c r="E122" s="182" t="str">
        <f ca="1">IF(ISERROR($V122),"",OFFSET('Smelter Look-up'!$D$4,$V122-4,0)&amp;"")</f>
        <v>THAILAND</v>
      </c>
      <c r="F122" s="182" t="str">
        <f ca="1">IF(ISERROR($V122),"",OFFSET('Smelter Look-up'!$E$4,$V122-4,0))</f>
        <v>CID001314</v>
      </c>
      <c r="G122" s="182" t="str">
        <f ca="1">IF(C122=$X$4,IF(ISERROR($V122),"Enter smelter details","RMI"),IF(ISERROR($V122),"",OFFSET('Smelter Look-up'!$F$4,$V122-4,0)))</f>
        <v>RMI</v>
      </c>
      <c r="H122" s="183">
        <f ca="1">IF(ISERROR($V122),"",OFFSET('Smelter Look-up'!$G$4,$V122-4,0))</f>
        <v>0</v>
      </c>
      <c r="I122" s="184" t="str">
        <f ca="1">IF(ISERROR($V122),"",OFFSET('Smelter Look-up'!$H$4,$V122-4,0))</f>
        <v>Nongkham Sriracha</v>
      </c>
      <c r="J122" s="184" t="str">
        <f ca="1">IF(ISERROR($V122),"",OFFSET('Smelter Look-up'!$I$4,$V122-4,0))</f>
        <v>Chon Buri</v>
      </c>
      <c r="K122" s="224"/>
      <c r="L122" s="224"/>
      <c r="M122" s="224"/>
      <c r="N122" s="224"/>
      <c r="O122" s="224"/>
      <c r="P122" s="185"/>
      <c r="Q122" s="225"/>
      <c r="R122" s="182" t="str">
        <f ca="1">IF(ISERROR($V122),"",OFFSET('Smelter Look-up'!$C$4,$V122-4,0)&amp;"")</f>
        <v>O.M. Manufacturing (Thailand) Co., Ltd.</v>
      </c>
      <c r="S122" s="181" t="str">
        <f t="shared" ca="1" si="14"/>
        <v>TH</v>
      </c>
      <c r="T122" s="181" t="str">
        <f ca="1">IF(B122="","",IF(ISERROR(MATCH($J122,SorP!$B$1:$B$6226,0)),"",INDIRECT("'SorP'!$A$"&amp;MATCH($S122&amp;$J122,SorP!C:C,0))))</f>
        <v>TH-20</v>
      </c>
      <c r="U122" s="201"/>
      <c r="V122" s="226">
        <f ca="1">IF(C122="",NA(),IF(OR(C122="Smelter not listed",C122="Smelter not yet identified"),MATCH($B122&amp;$D122,'Smelter Look-up'!$J:$J,0),MATCH($B122&amp;$C122,'Smelter Look-up'!$J:$J,0)))</f>
        <v>490</v>
      </c>
      <c r="X122" s="227">
        <f t="shared" ca="1" si="15"/>
        <v>0</v>
      </c>
      <c r="AB122" s="228" t="str">
        <f t="shared" ca="1" si="16"/>
        <v>TinO.M. Manufacturing (Thailand) Co., Ltd.</v>
      </c>
    </row>
    <row r="123" spans="1:28" s="227" customFormat="1" ht="63.75">
      <c r="A123" s="299" t="s">
        <v>1366</v>
      </c>
      <c r="B123" s="182" t="str">
        <f ca="1">IF(LEN(A123)=0,"",INDEX('Smelter Look-up'!$A:$A,MATCH($A123,'Smelter Look-up'!$E:$E,0)))</f>
        <v>Tin</v>
      </c>
      <c r="C123" s="186" t="str">
        <f ca="1">IF(LEN(A123)=0,"",INDEX('Smelter Look-up'!$C:$C,MATCH($A123,'Smelter Look-up'!$E:$E,0)))</f>
        <v>O.M. Manufacturing Philippines, Inc.</v>
      </c>
      <c r="D123" s="230" t="str">
        <f>IF(ISBLANK(A123),"",INDEX('Smelter Look-up'!$C$5:$C$700,MATCH(A123,'Smelter Look-up'!$E$5:$E$700,0)))</f>
        <v>O.M. Manufacturing Philippines, Inc.</v>
      </c>
      <c r="E123" s="182" t="str">
        <f ca="1">IF(ISERROR($V123),"",OFFSET('Smelter Look-up'!$D$4,$V123-4,0)&amp;"")</f>
        <v>PHILIPPINES</v>
      </c>
      <c r="F123" s="182" t="str">
        <f ca="1">IF(ISERROR($V123),"",OFFSET('Smelter Look-up'!$E$4,$V123-4,0))</f>
        <v>CID002517</v>
      </c>
      <c r="G123" s="182" t="str">
        <f ca="1">IF(C123=$X$4,IF(ISERROR($V123),"Enter smelter details","RMI"),IF(ISERROR($V123),"",OFFSET('Smelter Look-up'!$F$4,$V123-4,0)))</f>
        <v>RMI</v>
      </c>
      <c r="H123" s="183">
        <f ca="1">IF(ISERROR($V123),"",OFFSET('Smelter Look-up'!$G$4,$V123-4,0))</f>
        <v>0</v>
      </c>
      <c r="I123" s="184" t="str">
        <f ca="1">IF(ISERROR($V123),"",OFFSET('Smelter Look-up'!$H$4,$V123-4,0))</f>
        <v>Rosario</v>
      </c>
      <c r="J123" s="184" t="str">
        <f ca="1">IF(ISERROR($V123),"",OFFSET('Smelter Look-up'!$I$4,$V123-4,0))</f>
        <v>Cavite</v>
      </c>
      <c r="K123" s="224"/>
      <c r="L123" s="224"/>
      <c r="M123" s="224"/>
      <c r="N123" s="224"/>
      <c r="O123" s="224"/>
      <c r="P123" s="185"/>
      <c r="Q123" s="225"/>
      <c r="R123" s="182" t="str">
        <f ca="1">IF(ISERROR($V123),"",OFFSET('Smelter Look-up'!$C$4,$V123-4,0)&amp;"")</f>
        <v>O.M. Manufacturing Philippines, Inc.</v>
      </c>
      <c r="S123" s="181" t="str">
        <f t="shared" ca="1" si="14"/>
        <v>PH</v>
      </c>
      <c r="T123" s="181" t="str">
        <f ca="1">IF(B123="","",IF(ISERROR(MATCH($J123,SorP!$B$1:$B$6226,0)),"",INDIRECT("'SorP'!$A$"&amp;MATCH($S123&amp;$J123,SorP!C:C,0))))</f>
        <v>PH-CAV</v>
      </c>
      <c r="U123" s="201"/>
      <c r="V123" s="226">
        <f ca="1">IF(C123="",NA(),IF(OR(C123="Smelter not listed",C123="Smelter not yet identified"),MATCH($B123&amp;$D123,'Smelter Look-up'!$J:$J,0),MATCH($B123&amp;$C123,'Smelter Look-up'!$J:$J,0)))</f>
        <v>491</v>
      </c>
      <c r="X123" s="227">
        <f t="shared" ca="1" si="15"/>
        <v>0</v>
      </c>
      <c r="AB123" s="228" t="str">
        <f t="shared" ca="1" si="16"/>
        <v>TinO.M. Manufacturing Philippines, Inc.</v>
      </c>
    </row>
    <row r="124" spans="1:28" s="227" customFormat="1" ht="63.75">
      <c r="A124" s="299" t="s">
        <v>758</v>
      </c>
      <c r="B124" s="182" t="str">
        <f ca="1">IF(LEN(A124)=0,"",INDEX('Smelter Look-up'!$A:$A,MATCH($A124,'Smelter Look-up'!$E:$E,0)))</f>
        <v>Tin</v>
      </c>
      <c r="C124" s="186" t="str">
        <f ca="1">IF(LEN(A124)=0,"",INDEX('Smelter Look-up'!$C:$C,MATCH($A124,'Smelter Look-up'!$E:$E,0)))</f>
        <v>Operaciones Metalurgicas S.A.</v>
      </c>
      <c r="D124" s="230" t="str">
        <f>IF(ISBLANK(A124),"",INDEX('Smelter Look-up'!$C$5:$C$700,MATCH(A124,'Smelter Look-up'!$E$5:$E$700,0)))</f>
        <v>Operaciones Metalurgicas S.A.</v>
      </c>
      <c r="E124" s="182" t="str">
        <f ca="1">IF(ISERROR($V124),"",OFFSET('Smelter Look-up'!$D$4,$V124-4,0)&amp;"")</f>
        <v>BOLIVIA (PLURINATIONAL STATE OF)</v>
      </c>
      <c r="F124" s="182" t="str">
        <f ca="1">IF(ISERROR($V124),"",OFFSET('Smelter Look-up'!$E$4,$V124-4,0))</f>
        <v>CID001337</v>
      </c>
      <c r="G124" s="182" t="str">
        <f ca="1">IF(C124=$X$4,IF(ISERROR($V124),"Enter smelter details","RMI"),IF(ISERROR($V124),"",OFFSET('Smelter Look-up'!$F$4,$V124-4,0)))</f>
        <v>RMI</v>
      </c>
      <c r="H124" s="183">
        <f ca="1">IF(ISERROR($V124),"",OFFSET('Smelter Look-up'!$G$4,$V124-4,0))</f>
        <v>0</v>
      </c>
      <c r="I124" s="184" t="str">
        <f ca="1">IF(ISERROR($V124),"",OFFSET('Smelter Look-up'!$H$4,$V124-4,0))</f>
        <v>Oruro</v>
      </c>
      <c r="J124" s="184" t="str">
        <f ca="1">IF(ISERROR($V124),"",OFFSET('Smelter Look-up'!$I$4,$V124-4,0))</f>
        <v>Oruro</v>
      </c>
      <c r="K124" s="224"/>
      <c r="L124" s="224"/>
      <c r="M124" s="224"/>
      <c r="N124" s="224"/>
      <c r="O124" s="224"/>
      <c r="P124" s="185"/>
      <c r="Q124" s="225"/>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 ca="1">IF(C124="",NA(),IF(OR(C124="Smelter not listed",C124="Smelter not yet identified"),MATCH($B124&amp;$D124,'Smelter Look-up'!$J:$J,0),MATCH($B124&amp;$C124,'Smelter Look-up'!$J:$J,0)))</f>
        <v>493</v>
      </c>
      <c r="X124" s="227">
        <f t="shared" ca="1" si="15"/>
        <v>0</v>
      </c>
      <c r="AB124" s="228" t="str">
        <f t="shared" ca="1" si="16"/>
        <v>TinOperaciones Metalurgicas S.A.</v>
      </c>
    </row>
    <row r="125" spans="1:28" s="227" customFormat="1" ht="63.75">
      <c r="A125" s="299" t="s">
        <v>1368</v>
      </c>
      <c r="B125" s="182" t="str">
        <f ca="1">IF(LEN(A125)=0,"",INDEX('Smelter Look-up'!$A:$A,MATCH($A125,'Smelter Look-up'!$E:$E,0)))</f>
        <v>Tin</v>
      </c>
      <c r="C125" s="186" t="str">
        <f ca="1">IF(LEN(A125)=0,"",INDEX('Smelter Look-up'!$C:$C,MATCH($A125,'Smelter Look-up'!$E:$E,0)))</f>
        <v>PT ATD Makmur Mandiri Jaya</v>
      </c>
      <c r="D125" s="230" t="str">
        <f>IF(ISBLANK(A125),"",INDEX('Smelter Look-up'!$C$5:$C$700,MATCH(A125,'Smelter Look-up'!$E$5:$E$700,0)))</f>
        <v>PT ATD Makmur Mandiri Jaya</v>
      </c>
      <c r="E125" s="182" t="str">
        <f ca="1">IF(ISERROR($V125),"",OFFSET('Smelter Look-up'!$D$4,$V125-4,0)&amp;"")</f>
        <v>INDONESIA</v>
      </c>
      <c r="F125" s="182" t="str">
        <f ca="1">IF(ISERROR($V125),"",OFFSET('Smelter Look-up'!$E$4,$V125-4,0))</f>
        <v>CID002503</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PT ATD Makmur Mandiri Jaya</v>
      </c>
      <c r="S125" s="181" t="str">
        <f t="shared" ca="1" si="14"/>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499</v>
      </c>
      <c r="X125" s="227">
        <f t="shared" ca="1" si="15"/>
        <v>0</v>
      </c>
      <c r="AB125" s="228" t="str">
        <f t="shared" ca="1" si="16"/>
        <v>TinPT ATD Makmur Mandiri Jaya</v>
      </c>
    </row>
    <row r="126" spans="1:28" s="227" customFormat="1" ht="51">
      <c r="A126" s="299" t="s">
        <v>15350</v>
      </c>
      <c r="B126" s="182" t="str">
        <f ca="1">IF(LEN(A126)=0,"",INDEX('Smelter Look-up'!$A:$A,MATCH($A126,'Smelter Look-up'!$E:$E,0)))</f>
        <v>Tin</v>
      </c>
      <c r="C126" s="186" t="str">
        <f ca="1">IF(LEN(A126)=0,"",INDEX('Smelter Look-up'!$C:$C,MATCH($A126,'Smelter Look-up'!$E:$E,0)))</f>
        <v>PT Bangka Prima Tin</v>
      </c>
      <c r="D126" s="230" t="str">
        <f>IF(ISBLANK(A126),"",INDEX('Smelter Look-up'!$C$5:$C$700,MATCH(A126,'Smelter Look-up'!$E$5:$E$700,0)))</f>
        <v>PT Bangka Prima Tin</v>
      </c>
      <c r="E126" s="182" t="str">
        <f ca="1">IF(ISERROR($V126),"",OFFSET('Smelter Look-up'!$D$4,$V126-4,0)&amp;"")</f>
        <v>INDONESIA</v>
      </c>
      <c r="F126" s="182" t="str">
        <f ca="1">IF(ISERROR($V126),"",OFFSET('Smelter Look-up'!$E$4,$V126-4,0))</f>
        <v>CID002776</v>
      </c>
      <c r="G126" s="182" t="str">
        <f ca="1">IF(C126=$X$4,IF(ISERROR($V126),"Enter smelter details","RMI"),IF(ISERROR($V126),"",OFFSET('Smelter Look-up'!$F$4,$V126-4,0)))</f>
        <v>RMI</v>
      </c>
      <c r="H126" s="183">
        <f ca="1">IF(ISERROR($V126),"",OFFSET('Smelter Look-up'!$G$4,$V126-4,0))</f>
        <v>0</v>
      </c>
      <c r="I126" s="184" t="str">
        <f ca="1">IF(ISERROR($V126),"",OFFSET('Smelter Look-up'!$H$4,$V126-4,0))</f>
        <v>Air Mesu</v>
      </c>
      <c r="J126" s="184" t="str">
        <f ca="1">IF(ISERROR($V126),"",OFFSET('Smelter Look-up'!$I$4,$V126-4,0))</f>
        <v>Kepulauan Bangka Belitung</v>
      </c>
      <c r="K126" s="224"/>
      <c r="L126" s="224"/>
      <c r="M126" s="224"/>
      <c r="N126" s="224"/>
      <c r="O126" s="224"/>
      <c r="P126" s="185"/>
      <c r="Q126" s="225"/>
      <c r="R126" s="182" t="str">
        <f ca="1">IF(ISERROR($V126),"",OFFSET('Smelter Look-up'!$C$4,$V126-4,0)&amp;"")</f>
        <v>PT Bangka Prima Tin</v>
      </c>
      <c r="S126" s="181" t="str">
        <f t="shared" ca="1" si="14"/>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500</v>
      </c>
      <c r="X126" s="227">
        <f t="shared" ca="1" si="15"/>
        <v>0</v>
      </c>
      <c r="AB126" s="228" t="str">
        <f t="shared" ca="1" si="16"/>
        <v>TinPT Bangka Prima Tin</v>
      </c>
    </row>
    <row r="127" spans="1:28" s="227" customFormat="1" ht="51">
      <c r="A127" s="299" t="s">
        <v>15307</v>
      </c>
      <c r="B127" s="182" t="str">
        <f ca="1">IF(LEN(A127)=0,"",INDEX('Smelter Look-up'!$A:$A,MATCH($A127,'Smelter Look-up'!$E:$E,0)))</f>
        <v>Tin</v>
      </c>
      <c r="C127" s="186" t="str">
        <f ca="1">IF(LEN(A127)=0,"",INDEX('Smelter Look-up'!$C:$C,MATCH($A127,'Smelter Look-up'!$E:$E,0)))</f>
        <v>PT Cipta Persada Mulia</v>
      </c>
      <c r="D127" s="230" t="str">
        <f>IF(ISBLANK(A127),"",INDEX('Smelter Look-up'!$C$5:$C$700,MATCH(A127,'Smelter Look-up'!$E$5:$E$700,0)))</f>
        <v>PT Cipta Persada Mulia</v>
      </c>
      <c r="E127" s="182" t="str">
        <f ca="1">IF(ISERROR($V127),"",OFFSET('Smelter Look-up'!$D$4,$V127-4,0)&amp;"")</f>
        <v>INDONESIA</v>
      </c>
      <c r="F127" s="182" t="str">
        <f ca="1">IF(ISERROR($V127),"",OFFSET('Smelter Look-up'!$E$4,$V127-4,0))</f>
        <v>CID002696</v>
      </c>
      <c r="G127" s="182" t="str">
        <f ca="1">IF(C127=$X$4,IF(ISERROR($V127),"Enter smelter details","RMI"),IF(ISERROR($V127),"",OFFSET('Smelter Look-up'!$F$4,$V127-4,0)))</f>
        <v>RMI</v>
      </c>
      <c r="H127" s="183">
        <f ca="1">IF(ISERROR($V127),"",OFFSET('Smelter Look-up'!$G$4,$V127-4,0))</f>
        <v>0</v>
      </c>
      <c r="I127" s="184" t="str">
        <f ca="1">IF(ISERROR($V127),"",OFFSET('Smelter Look-up'!$H$4,$V127-4,0))</f>
        <v>Batam</v>
      </c>
      <c r="J127" s="184" t="str">
        <f ca="1">IF(ISERROR($V127),"",OFFSET('Smelter Look-up'!$I$4,$V127-4,0))</f>
        <v>Kepulauan Riau</v>
      </c>
      <c r="K127" s="224"/>
      <c r="L127" s="224"/>
      <c r="M127" s="224"/>
      <c r="N127" s="224"/>
      <c r="O127" s="224"/>
      <c r="P127" s="185"/>
      <c r="Q127" s="225"/>
      <c r="R127" s="182" t="str">
        <f ca="1">IF(ISERROR($V127),"",OFFSET('Smelter Look-up'!$C$4,$V127-4,0)&amp;"")</f>
        <v>PT Cipta Persada Mulia</v>
      </c>
      <c r="S127" s="181" t="str">
        <f t="shared" ca="1" si="14"/>
        <v>ID</v>
      </c>
      <c r="T127" s="181" t="str">
        <f ca="1">IF(B127="","",IF(ISERROR(MATCH($J127,SorP!$B$1:$B$6226,0)),"",INDIRECT("'SorP'!$A$"&amp;MATCH($S127&amp;$J127,SorP!C:C,0))))</f>
        <v>ID-KR</v>
      </c>
      <c r="U127" s="201"/>
      <c r="V127" s="226">
        <f ca="1">IF(C127="",NA(),IF(OR(C127="Smelter not listed",C127="Smelter not yet identified"),MATCH($B127&amp;$D127,'Smelter Look-up'!$J:$J,0),MATCH($B127&amp;$C127,'Smelter Look-up'!$J:$J,0)))</f>
        <v>501</v>
      </c>
      <c r="X127" s="227">
        <f t="shared" ca="1" si="15"/>
        <v>0</v>
      </c>
      <c r="AB127" s="228" t="str">
        <f t="shared" ca="1" si="16"/>
        <v>TinPT Cipta Persada Mulia</v>
      </c>
    </row>
    <row r="128" spans="1:28" s="227" customFormat="1" ht="51">
      <c r="A128" s="299" t="s">
        <v>759</v>
      </c>
      <c r="B128" s="182" t="str">
        <f ca="1">IF(LEN(A128)=0,"",INDEX('Smelter Look-up'!$A:$A,MATCH($A128,'Smelter Look-up'!$E:$E,0)))</f>
        <v>Tin</v>
      </c>
      <c r="C128" s="186" t="str">
        <f ca="1">IF(LEN(A128)=0,"",INDEX('Smelter Look-up'!$C:$C,MATCH($A128,'Smelter Look-up'!$E:$E,0)))</f>
        <v>PT Mitra Stania Prima</v>
      </c>
      <c r="D128" s="230" t="str">
        <f>IF(ISBLANK(A128),"",INDEX('Smelter Look-up'!$C$5:$C$700,MATCH(A128,'Smelter Look-up'!$E$5:$E$700,0)))</f>
        <v>PT Mitra Stania Prima</v>
      </c>
      <c r="E128" s="182" t="str">
        <f ca="1">IF(ISERROR($V128),"",OFFSET('Smelter Look-up'!$D$4,$V128-4,0)&amp;"")</f>
        <v>INDONESIA</v>
      </c>
      <c r="F128" s="182" t="str">
        <f ca="1">IF(ISERROR($V128),"",OFFSET('Smelter Look-up'!$E$4,$V128-4,0))</f>
        <v>CID001453</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4"/>
      <c r="L128" s="224"/>
      <c r="M128" s="224"/>
      <c r="N128" s="224"/>
      <c r="O128" s="224"/>
      <c r="P128" s="185"/>
      <c r="Q128" s="225"/>
      <c r="R128" s="182" t="str">
        <f ca="1">IF(ISERROR($V128),"",OFFSET('Smelter Look-up'!$C$4,$V128-4,0)&amp;"")</f>
        <v>PT Mitra Stania Prima</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502</v>
      </c>
      <c r="X128" s="227">
        <f t="shared" ca="1" si="15"/>
        <v>0</v>
      </c>
      <c r="AB128" s="228" t="str">
        <f t="shared" ca="1" si="16"/>
        <v>TinPT Mitra Stania Prima</v>
      </c>
    </row>
    <row r="129" spans="1:28" s="227" customFormat="1" ht="63.75">
      <c r="A129" s="299" t="s">
        <v>13775</v>
      </c>
      <c r="B129" s="182" t="str">
        <f ca="1">IF(LEN(A129)=0,"",INDEX('Smelter Look-up'!$A:$A,MATCH($A129,'Smelter Look-up'!$E:$E,0)))</f>
        <v>Tin</v>
      </c>
      <c r="C129" s="186" t="str">
        <f ca="1">IF(LEN(A129)=0,"",INDEX('Smelter Look-up'!$C:$C,MATCH($A129,'Smelter Look-up'!$E:$E,0)))</f>
        <v>PT Mitra Sukses Globalindo</v>
      </c>
      <c r="D129" s="230" t="str">
        <f>IF(ISBLANK(A129),"",INDEX('Smelter Look-up'!$C$5:$C$700,MATCH(A129,'Smelter Look-up'!$E$5:$E$700,0)))</f>
        <v>PT Mitra Sukses Globalindo</v>
      </c>
      <c r="E129" s="182" t="str">
        <f ca="1">IF(ISERROR($V129),"",OFFSET('Smelter Look-up'!$D$4,$V129-4,0)&amp;"")</f>
        <v>INDONESIA</v>
      </c>
      <c r="F129" s="182" t="str">
        <f ca="1">IF(ISERROR($V129),"",OFFSET('Smelter Look-up'!$E$4,$V129-4,0))</f>
        <v>CID003449</v>
      </c>
      <c r="G129" s="182" t="str">
        <f ca="1">IF(C129=$X$4,IF(ISERROR($V129),"Enter smelter details","RMI"),IF(ISERROR($V129),"",OFFSET('Smelter Look-up'!$F$4,$V129-4,0)))</f>
        <v>RMI</v>
      </c>
      <c r="H129" s="183">
        <f ca="1">IF(ISERROR($V129),"",OFFSET('Smelter Look-up'!$G$4,$V129-4,0))</f>
        <v>0</v>
      </c>
      <c r="I129" s="184" t="str">
        <f ca="1">IF(ISERROR($V129),"",OFFSET('Smelter Look-up'!$H$4,$V129-4,0))</f>
        <v>Pangkalpinang</v>
      </c>
      <c r="J129" s="184" t="str">
        <f ca="1">IF(ISERROR($V129),"",OFFSET('Smelter Look-up'!$I$4,$V129-4,0))</f>
        <v>Kepulauan Bangka Belitung</v>
      </c>
      <c r="K129" s="224"/>
      <c r="L129" s="224"/>
      <c r="M129" s="224"/>
      <c r="N129" s="224"/>
      <c r="O129" s="224"/>
      <c r="P129" s="185"/>
      <c r="Q129" s="225"/>
      <c r="R129" s="182" t="str">
        <f ca="1">IF(ISERROR($V129),"",OFFSET('Smelter Look-up'!$C$4,$V129-4,0)&amp;"")</f>
        <v>PT Mitra Sukses Globalindo</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503</v>
      </c>
      <c r="X129" s="227">
        <f t="shared" ca="1" si="15"/>
        <v>0</v>
      </c>
      <c r="AB129" s="228" t="str">
        <f t="shared" ca="1" si="16"/>
        <v>TinPT Mitra Sukses Globalindo</v>
      </c>
    </row>
    <row r="130" spans="1:28" s="227" customFormat="1" ht="63.75">
      <c r="A130" s="299" t="s">
        <v>15345</v>
      </c>
      <c r="B130" s="182" t="str">
        <f ca="1">IF(LEN(A130)=0,"",INDEX('Smelter Look-up'!$A:$A,MATCH($A130,'Smelter Look-up'!$E:$E,0)))</f>
        <v>Tin</v>
      </c>
      <c r="C130" s="186" t="str">
        <f ca="1">IF(LEN(A130)=0,"",INDEX('Smelter Look-up'!$C:$C,MATCH($A130,'Smelter Look-up'!$E:$E,0)))</f>
        <v>PT Premium Tin Indonesia</v>
      </c>
      <c r="D130" s="230" t="str">
        <f>IF(ISBLANK(A130),"",INDEX('Smelter Look-up'!$C$5:$C$700,MATCH(A130,'Smelter Look-up'!$E$5:$E$700,0)))</f>
        <v>PT Premium Tin Indonesia</v>
      </c>
      <c r="E130" s="182" t="str">
        <f ca="1">IF(ISERROR($V130),"",OFFSET('Smelter Look-up'!$D$4,$V130-4,0)&amp;"")</f>
        <v>INDONESIA</v>
      </c>
      <c r="F130" s="182" t="str">
        <f ca="1">IF(ISERROR($V130),"",OFFSET('Smelter Look-up'!$E$4,$V130-4,0))</f>
        <v>CID000313</v>
      </c>
      <c r="G130" s="182" t="str">
        <f ca="1">IF(C130=$X$4,IF(ISERROR($V130),"Enter smelter details","RMI"),IF(ISERROR($V130),"",OFFSET('Smelter Look-up'!$F$4,$V130-4,0)))</f>
        <v>RMI</v>
      </c>
      <c r="H130" s="183">
        <f ca="1">IF(ISERROR($V130),"",OFFSET('Smelter Look-up'!$G$4,$V130-4,0))</f>
        <v>0</v>
      </c>
      <c r="I130" s="184" t="str">
        <f ca="1">IF(ISERROR($V130),"",OFFSET('Smelter Look-up'!$H$4,$V130-4,0))</f>
        <v>Pangkalan Baru</v>
      </c>
      <c r="J130" s="184" t="str">
        <f ca="1">IF(ISERROR($V130),"",OFFSET('Smelter Look-up'!$I$4,$V130-4,0))</f>
        <v>Kepulauan Bangka Belitung</v>
      </c>
      <c r="K130" s="224"/>
      <c r="L130" s="224"/>
      <c r="M130" s="224"/>
      <c r="N130" s="224"/>
      <c r="O130" s="224"/>
      <c r="P130" s="185"/>
      <c r="Q130" s="225"/>
      <c r="R130" s="182" t="str">
        <f ca="1">IF(ISERROR($V130),"",OFFSET('Smelter Look-up'!$C$4,$V130-4,0)&amp;"")</f>
        <v>PT Premium Tin Indonesia</v>
      </c>
      <c r="S130" s="181" t="str">
        <f t="shared" ca="1" si="14"/>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504</v>
      </c>
      <c r="X130" s="227">
        <f t="shared" ca="1" si="15"/>
        <v>0</v>
      </c>
      <c r="AB130" s="228" t="str">
        <f t="shared" ca="1" si="16"/>
        <v>TinPT Premium Tin Indonesia</v>
      </c>
    </row>
    <row r="131" spans="1:28" s="227" customFormat="1" ht="51">
      <c r="A131" s="299" t="s">
        <v>15714</v>
      </c>
      <c r="B131" s="182" t="str">
        <f ca="1">IF(LEN(A131)=0,"",INDEX('Smelter Look-up'!$A:$A,MATCH($A131,'Smelter Look-up'!$E:$E,0)))</f>
        <v>Tin</v>
      </c>
      <c r="C131" s="186" t="str">
        <f ca="1">IF(LEN(A131)=0,"",INDEX('Smelter Look-up'!$C:$C,MATCH($A131,'Smelter Look-up'!$E:$E,0)))</f>
        <v>PT Prima Timah Utama</v>
      </c>
      <c r="D131" s="230" t="str">
        <f>IF(ISBLANK(A131),"",INDEX('Smelter Look-up'!$C$5:$C$700,MATCH(A131,'Smelter Look-up'!$E$5:$E$700,0)))</f>
        <v>PT Prima Timah Utama</v>
      </c>
      <c r="E131" s="182" t="str">
        <f ca="1">IF(ISERROR($V131),"",OFFSET('Smelter Look-up'!$D$4,$V131-4,0)&amp;"")</f>
        <v>INDONESIA</v>
      </c>
      <c r="F131" s="182" t="str">
        <f ca="1">IF(ISERROR($V131),"",OFFSET('Smelter Look-up'!$E$4,$V131-4,0))</f>
        <v>CID001458</v>
      </c>
      <c r="G131" s="182" t="str">
        <f ca="1">IF(C131=$X$4,IF(ISERROR($V131),"Enter smelter details","RMI"),IF(ISERROR($V131),"",OFFSET('Smelter Look-up'!$F$4,$V131-4,0)))</f>
        <v>RMI</v>
      </c>
      <c r="H131" s="183">
        <f ca="1">IF(ISERROR($V131),"",OFFSET('Smelter Look-up'!$G$4,$V131-4,0))</f>
        <v>0</v>
      </c>
      <c r="I131" s="184" t="str">
        <f ca="1">IF(ISERROR($V131),"",OFFSET('Smelter Look-up'!$H$4,$V131-4,0))</f>
        <v>Pangkal Pinang</v>
      </c>
      <c r="J131" s="184" t="str">
        <f ca="1">IF(ISERROR($V131),"",OFFSET('Smelter Look-up'!$I$4,$V131-4,0))</f>
        <v>Kepulauan Bangka Belitung</v>
      </c>
      <c r="K131" s="224"/>
      <c r="L131" s="224"/>
      <c r="M131" s="224"/>
      <c r="N131" s="224"/>
      <c r="O131" s="224"/>
      <c r="P131" s="185"/>
      <c r="Q131" s="225"/>
      <c r="R131" s="182" t="str">
        <f ca="1">IF(ISERROR($V131),"",OFFSET('Smelter Look-up'!$C$4,$V131-4,0)&amp;"")</f>
        <v>PT Prima Timah Utama</v>
      </c>
      <c r="S131" s="181" t="str">
        <f t="shared" ca="1" si="14"/>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505</v>
      </c>
      <c r="X131" s="227">
        <f t="shared" ca="1" si="15"/>
        <v>0</v>
      </c>
      <c r="AB131" s="228" t="str">
        <f t="shared" ca="1" si="16"/>
        <v>TinPT Prima Timah Utama</v>
      </c>
    </row>
    <row r="132" spans="1:28" s="227" customFormat="1" ht="76.5">
      <c r="A132" s="299" t="s">
        <v>15310</v>
      </c>
      <c r="B132" s="182" t="str">
        <f ca="1">IF(LEN(A132)=0,"",INDEX('Smelter Look-up'!$A:$A,MATCH($A132,'Smelter Look-up'!$E:$E,0)))</f>
        <v>Tin</v>
      </c>
      <c r="C132" s="186" t="str">
        <f ca="1">IF(LEN(A132)=0,"",INDEX('Smelter Look-up'!$C:$C,MATCH($A132,'Smelter Look-up'!$E:$E,0)))</f>
        <v>PT Putera Sarana Shakti (PT PSS)</v>
      </c>
      <c r="D132" s="230" t="str">
        <f>IF(ISBLANK(A132),"",INDEX('Smelter Look-up'!$C$5:$C$700,MATCH(A132,'Smelter Look-up'!$E$5:$E$700,0)))</f>
        <v>PT Putera Sarana Shakti (PT PSS)</v>
      </c>
      <c r="E132" s="182" t="str">
        <f ca="1">IF(ISERROR($V132),"",OFFSET('Smelter Look-up'!$D$4,$V132-4,0)&amp;"")</f>
        <v>INDONESIA</v>
      </c>
      <c r="F132" s="182" t="str">
        <f ca="1">IF(ISERROR($V132),"",OFFSET('Smelter Look-up'!$E$4,$V132-4,0))</f>
        <v>CID003868</v>
      </c>
      <c r="G132" s="182" t="str">
        <f ca="1">IF(C132=$X$4,IF(ISERROR($V132),"Enter smelter details","RMI"),IF(ISERROR($V132),"",OFFSET('Smelter Look-up'!$F$4,$V132-4,0)))</f>
        <v>RMI</v>
      </c>
      <c r="H132" s="183">
        <f ca="1">IF(ISERROR($V132),"",OFFSET('Smelter Look-up'!$G$4,$V132-4,0))</f>
        <v>0</v>
      </c>
      <c r="I132" s="184" t="str">
        <f ca="1">IF(ISERROR($V132),"",OFFSET('Smelter Look-up'!$H$4,$V132-4,0))</f>
        <v>Sungailiat</v>
      </c>
      <c r="J132" s="184" t="str">
        <f ca="1">IF(ISERROR($V132),"",OFFSET('Smelter Look-up'!$I$4,$V132-4,0))</f>
        <v>Kepulauan Bangka Belitung</v>
      </c>
      <c r="K132" s="224"/>
      <c r="L132" s="224"/>
      <c r="M132" s="224"/>
      <c r="N132" s="224"/>
      <c r="O132" s="224"/>
      <c r="P132" s="185"/>
      <c r="Q132" s="225"/>
      <c r="R132" s="182" t="str">
        <f ca="1">IF(ISERROR($V132),"",OFFSET('Smelter Look-up'!$C$4,$V132-4,0)&amp;"")</f>
        <v>PT Putera Sarana Shakti (PT PSS)</v>
      </c>
      <c r="S132" s="181" t="str">
        <f t="shared" ca="1" si="14"/>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506</v>
      </c>
      <c r="X132" s="227">
        <f t="shared" ca="1" si="15"/>
        <v>0</v>
      </c>
      <c r="AB132" s="228" t="str">
        <f t="shared" ca="1" si="16"/>
        <v>TinPT Putera Sarana Shakti (PT PSS)</v>
      </c>
    </row>
    <row r="133" spans="1:28" s="227" customFormat="1" ht="38.25">
      <c r="A133" s="299" t="s">
        <v>15625</v>
      </c>
      <c r="B133" s="182" t="str">
        <f ca="1">IF(LEN(A133)=0,"",INDEX('Smelter Look-up'!$A:$A,MATCH($A133,'Smelter Look-up'!$E:$E,0)))</f>
        <v>Tin</v>
      </c>
      <c r="C133" s="186" t="str">
        <f ca="1">IF(LEN(A133)=0,"",INDEX('Smelter Look-up'!$C:$C,MATCH($A133,'Smelter Look-up'!$E:$E,0)))</f>
        <v>PT Rajehan Ariq</v>
      </c>
      <c r="D133" s="230" t="str">
        <f>IF(ISBLANK(A133),"",INDEX('Smelter Look-up'!$C$5:$C$700,MATCH(A133,'Smelter Look-up'!$E$5:$E$700,0)))</f>
        <v>PT Rajehan Ariq</v>
      </c>
      <c r="E133" s="182" t="str">
        <f ca="1">IF(ISERROR($V133),"",OFFSET('Smelter Look-up'!$D$4,$V133-4,0)&amp;"")</f>
        <v>INDONESIA</v>
      </c>
      <c r="F133" s="182" t="str">
        <f ca="1">IF(ISERROR($V133),"",OFFSET('Smelter Look-up'!$E$4,$V133-4,0))</f>
        <v>CID002593</v>
      </c>
      <c r="G133" s="182" t="str">
        <f ca="1">IF(C133=$X$4,IF(ISERROR($V133),"Enter smelter details","RMI"),IF(ISERROR($V133),"",OFFSET('Smelter Look-up'!$F$4,$V133-4,0)))</f>
        <v>RMI</v>
      </c>
      <c r="H133" s="183">
        <f ca="1">IF(ISERROR($V133),"",OFFSET('Smelter Look-up'!$G$4,$V133-4,0))</f>
        <v>0</v>
      </c>
      <c r="I133" s="184" t="str">
        <f ca="1">IF(ISERROR($V133),"",OFFSET('Smelter Look-up'!$H$4,$V133-4,0))</f>
        <v>Pangkal Pinang</v>
      </c>
      <c r="J133" s="184" t="str">
        <f ca="1">IF(ISERROR($V133),"",OFFSET('Smelter Look-up'!$I$4,$V133-4,0))</f>
        <v>Kepulauan Bangka Belitung</v>
      </c>
      <c r="K133" s="224"/>
      <c r="L133" s="224"/>
      <c r="M133" s="224"/>
      <c r="N133" s="224"/>
      <c r="O133" s="224"/>
      <c r="P133" s="185"/>
      <c r="Q133" s="225"/>
      <c r="R133" s="182" t="str">
        <f ca="1">IF(ISERROR($V133),"",OFFSET('Smelter Look-up'!$C$4,$V133-4,0)&amp;"")</f>
        <v>PT Rajehan Ariq</v>
      </c>
      <c r="S133" s="181" t="str">
        <f t="shared" ref="S133" ca="1" si="17">IF(B133="","",IF(ISERROR(MATCH($E133,CL,0)),"Unknown",INDIRECT("'C'!$A$"&amp;MATCH($E133,CL,0)+1)))</f>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507</v>
      </c>
      <c r="X133" s="227">
        <f t="shared" ref="X133" ca="1" si="18">IF(AND(C133="Smelter not listed",OR(LEN(D133)=0,LEN(E133)=0)),1,0)</f>
        <v>0</v>
      </c>
      <c r="AB133" s="228" t="str">
        <f t="shared" ref="AB133" ca="1" si="19">B133&amp;C133</f>
        <v>TinPT Rajehan Ariq</v>
      </c>
    </row>
    <row r="134" spans="1:28" s="227" customFormat="1" ht="51">
      <c r="A134" s="299" t="s">
        <v>777</v>
      </c>
      <c r="B134" s="182" t="str">
        <f ca="1">IF(LEN(A134)=0,"",INDEX('Smelter Look-up'!$A:$A,MATCH($A134,'Smelter Look-up'!$E:$E,0)))</f>
        <v>Tin</v>
      </c>
      <c r="C134" s="186" t="str">
        <f ca="1">IF(LEN(A134)=0,"",INDEX('Smelter Look-up'!$C:$C,MATCH($A134,'Smelter Look-up'!$E:$E,0)))</f>
        <v>PT Timah Tbk Kundur</v>
      </c>
      <c r="D134" s="230" t="str">
        <f>IF(ISBLANK(A134),"",INDEX('Smelter Look-up'!$C$5:$C$700,MATCH(A134,'Smelter Look-up'!$E$5:$E$700,0)))</f>
        <v>PT Timah Tbk Kundur</v>
      </c>
      <c r="E134" s="182" t="str">
        <f ca="1">IF(ISERROR($V134),"",OFFSET('Smelter Look-up'!$D$4,$V134-4,0)&amp;"")</f>
        <v>INDONESIA</v>
      </c>
      <c r="F134" s="182" t="str">
        <f ca="1">IF(ISERROR($V134),"",OFFSET('Smelter Look-up'!$E$4,$V134-4,0))</f>
        <v>CID001477</v>
      </c>
      <c r="G134" s="182" t="str">
        <f ca="1">IF(C134=$X$4,IF(ISERROR($V134),"Enter smelter details","RMI"),IF(ISERROR($V134),"",OFFSET('Smelter Look-up'!$F$4,$V134-4,0)))</f>
        <v>RMI</v>
      </c>
      <c r="H134" s="183">
        <f ca="1">IF(ISERROR($V134),"",OFFSET('Smelter Look-up'!$G$4,$V134-4,0))</f>
        <v>0</v>
      </c>
      <c r="I134" s="184" t="str">
        <f ca="1">IF(ISERROR($V134),"",OFFSET('Smelter Look-up'!$H$4,$V134-4,0))</f>
        <v>Kundur</v>
      </c>
      <c r="J134" s="184" t="str">
        <f ca="1">IF(ISERROR($V134),"",OFFSET('Smelter Look-up'!$I$4,$V134-4,0))</f>
        <v>Riau</v>
      </c>
      <c r="K134" s="224"/>
      <c r="L134" s="224"/>
      <c r="M134" s="224"/>
      <c r="N134" s="224"/>
      <c r="O134" s="224"/>
      <c r="P134" s="185"/>
      <c r="Q134" s="225"/>
      <c r="R134" s="182" t="str">
        <f ca="1">IF(ISERROR($V134),"",OFFSET('Smelter Look-up'!$C$4,$V134-4,0)&amp;"")</f>
        <v>PT Timah Tbk Kundur</v>
      </c>
      <c r="S134" s="181" t="str">
        <f t="shared" ref="S134:S165" ca="1" si="20">IF(B134="","",IF(ISERROR(MATCH($E134,CL,0)),"Unknown",INDIRECT("'C'!$A$"&amp;MATCH($E134,CL,0)+1)))</f>
        <v>ID</v>
      </c>
      <c r="T134" s="181" t="str">
        <f ca="1">IF(B134="","",IF(ISERROR(MATCH($J134,SorP!$B$1:$B$6226,0)),"",INDIRECT("'SorP'!$A$"&amp;MATCH($S134&amp;$J134,SorP!C:C,0))))</f>
        <v>ID-RI</v>
      </c>
      <c r="U134" s="201"/>
      <c r="V134" s="226">
        <f ca="1">IF(C134="",NA(),IF(OR(C134="Smelter not listed",C134="Smelter not yet identified"),MATCH($B134&amp;$D134,'Smelter Look-up'!$J:$J,0),MATCH($B134&amp;$C134,'Smelter Look-up'!$J:$J,0)))</f>
        <v>509</v>
      </c>
      <c r="X134" s="227">
        <f t="shared" ref="X134:X165" ca="1" si="21">IF(AND(C134="Smelter not listed",OR(LEN(D134)=0,LEN(E134)=0)),1,0)</f>
        <v>0</v>
      </c>
      <c r="AB134" s="228" t="str">
        <f t="shared" ref="AB134:AB165" ca="1" si="22">B134&amp;C134</f>
        <v>TinPT Timah Tbk Kundur</v>
      </c>
    </row>
    <row r="135" spans="1:28" s="227" customFormat="1" ht="76.5">
      <c r="A135" s="299" t="s">
        <v>1771</v>
      </c>
      <c r="B135" s="182" t="str">
        <f ca="1">IF(LEN(A135)=0,"",INDEX('Smelter Look-up'!$A:$A,MATCH($A135,'Smelter Look-up'!$E:$E,0)))</f>
        <v>Tin</v>
      </c>
      <c r="C135" s="186" t="str">
        <f ca="1">IF(LEN(A135)=0,"",INDEX('Smelter Look-up'!$C:$C,MATCH($A135,'Smelter Look-up'!$E:$E,0)))</f>
        <v>Resind Industria e Comercio Ltda.</v>
      </c>
      <c r="D135" s="230" t="str">
        <f>IF(ISBLANK(A135),"",INDEX('Smelter Look-up'!$C$5:$C$700,MATCH(A135,'Smelter Look-up'!$E$5:$E$700,0)))</f>
        <v>Resind Industria e Comercio Ltda.</v>
      </c>
      <c r="E135" s="182" t="str">
        <f ca="1">IF(ISERROR($V135),"",OFFSET('Smelter Look-up'!$D$4,$V135-4,0)&amp;"")</f>
        <v>BRAZIL</v>
      </c>
      <c r="F135" s="182" t="str">
        <f ca="1">IF(ISERROR($V135),"",OFFSET('Smelter Look-up'!$E$4,$V135-4,0))</f>
        <v>CID002706</v>
      </c>
      <c r="G135" s="182" t="str">
        <f ca="1">IF(C135=$X$4,IF(ISERROR($V135),"Enter smelter details","RMI"),IF(ISERROR($V135),"",OFFSET('Smelter Look-up'!$F$4,$V135-4,0)))</f>
        <v>RMI</v>
      </c>
      <c r="H135" s="183">
        <f ca="1">IF(ISERROR($V135),"",OFFSET('Smelter Look-up'!$G$4,$V135-4,0))</f>
        <v>0</v>
      </c>
      <c r="I135" s="184" t="str">
        <f ca="1">IF(ISERROR($V135),"",OFFSET('Smelter Look-up'!$H$4,$V135-4,0))</f>
        <v>São João del Rei</v>
      </c>
      <c r="J135" s="184" t="str">
        <f ca="1">IF(ISERROR($V135),"",OFFSET('Smelter Look-up'!$I$4,$V135-4,0))</f>
        <v>Minas gerais</v>
      </c>
      <c r="K135" s="224"/>
      <c r="L135" s="224"/>
      <c r="M135" s="224"/>
      <c r="N135" s="224"/>
      <c r="O135" s="224"/>
      <c r="P135" s="185"/>
      <c r="Q135" s="225"/>
      <c r="R135" s="182" t="str">
        <f ca="1">IF(ISERROR($V135),"",OFFSET('Smelter Look-up'!$C$4,$V135-4,0)&amp;"")</f>
        <v>Resind Industria e Comercio Ltda.</v>
      </c>
      <c r="S135" s="181" t="str">
        <f t="shared" ca="1" si="20"/>
        <v>BR</v>
      </c>
      <c r="T135" s="181" t="str">
        <f ca="1">IF(B135="","",IF(ISERROR(MATCH($J135,SorP!$B$1:$B$6226,0)),"",INDIRECT("'SorP'!$A$"&amp;MATCH($S135&amp;$J135,SorP!C:C,0))))</f>
        <v>BR-MG</v>
      </c>
      <c r="U135" s="201"/>
      <c r="V135" s="226">
        <f ca="1">IF(C135="",NA(),IF(OR(C135="Smelter not listed",C135="Smelter not yet identified"),MATCH($B135&amp;$D135,'Smelter Look-up'!$J:$J,0),MATCH($B135&amp;$C135,'Smelter Look-up'!$J:$J,0)))</f>
        <v>512</v>
      </c>
      <c r="X135" s="227">
        <f t="shared" ca="1" si="21"/>
        <v>0</v>
      </c>
      <c r="AB135" s="228" t="str">
        <f t="shared" ca="1" si="22"/>
        <v>TinResind Industria e Comercio Ltda.</v>
      </c>
    </row>
    <row r="136" spans="1:28" s="227" customFormat="1" ht="25.5">
      <c r="A136" s="299" t="s">
        <v>762</v>
      </c>
      <c r="B136" s="182" t="str">
        <f ca="1">IF(LEN(A136)=0,"",INDEX('Smelter Look-up'!$A:$A,MATCH($A136,'Smelter Look-up'!$E:$E,0)))</f>
        <v>Tin</v>
      </c>
      <c r="C136" s="186" t="str">
        <f ca="1">IF(LEN(A136)=0,"",INDEX('Smelter Look-up'!$C:$C,MATCH($A136,'Smelter Look-up'!$E:$E,0)))</f>
        <v>Rui Da Hung</v>
      </c>
      <c r="D136" s="230" t="str">
        <f>IF(ISBLANK(A136),"",INDEX('Smelter Look-up'!$C$5:$C$700,MATCH(A136,'Smelter Look-up'!$E$5:$E$700,0)))</f>
        <v>Rui Da Hung</v>
      </c>
      <c r="E136" s="182" t="str">
        <f ca="1">IF(ISERROR($V136),"",OFFSET('Smelter Look-up'!$D$4,$V136-4,0)&amp;"")</f>
        <v>TAIWAN, PROVINCE OF CHINA</v>
      </c>
      <c r="F136" s="182" t="str">
        <f ca="1">IF(ISERROR($V136),"",OFFSET('Smelter Look-up'!$E$4,$V136-4,0))</f>
        <v>CID001539</v>
      </c>
      <c r="G136" s="182" t="str">
        <f ca="1">IF(C136=$X$4,IF(ISERROR($V136),"Enter smelter details","RMI"),IF(ISERROR($V136),"",OFFSET('Smelter Look-up'!$F$4,$V136-4,0)))</f>
        <v>RMI</v>
      </c>
      <c r="H136" s="183">
        <f ca="1">IF(ISERROR($V136),"",OFFSET('Smelter Look-up'!$G$4,$V136-4,0))</f>
        <v>0</v>
      </c>
      <c r="I136" s="184" t="str">
        <f ca="1">IF(ISERROR($V136),"",OFFSET('Smelter Look-up'!$H$4,$V136-4,0))</f>
        <v>Longtan Shiang Taoyuan</v>
      </c>
      <c r="J136" s="184" t="str">
        <f ca="1">IF(ISERROR($V136),"",OFFSET('Smelter Look-up'!$I$4,$V136-4,0))</f>
        <v>Taoyuan</v>
      </c>
      <c r="K136" s="224"/>
      <c r="L136" s="224"/>
      <c r="M136" s="224"/>
      <c r="N136" s="224"/>
      <c r="O136" s="224"/>
      <c r="P136" s="185"/>
      <c r="Q136" s="225"/>
      <c r="R136" s="182" t="str">
        <f ca="1">IF(ISERROR($V136),"",OFFSET('Smelter Look-up'!$C$4,$V136-4,0)&amp;"")</f>
        <v>Rui Da Hung</v>
      </c>
      <c r="S136" s="181" t="str">
        <f t="shared" ca="1" si="20"/>
        <v>TW</v>
      </c>
      <c r="T136" s="181" t="str">
        <f ca="1">IF(B136="","",IF(ISERROR(MATCH($J136,SorP!$B$1:$B$6226,0)),"",INDIRECT("'SorP'!$A$"&amp;MATCH($S136&amp;$J136,SorP!C:C,0))))</f>
        <v>TW-TAO</v>
      </c>
      <c r="U136" s="201"/>
      <c r="V136" s="226">
        <f ca="1">IF(C136="",NA(),IF(OR(C136="Smelter not listed",C136="Smelter not yet identified"),MATCH($B136&amp;$D136,'Smelter Look-up'!$J:$J,0),MATCH($B136&amp;$C136,'Smelter Look-up'!$J:$J,0)))</f>
        <v>515</v>
      </c>
      <c r="X136" s="227">
        <f t="shared" ca="1" si="21"/>
        <v>0</v>
      </c>
      <c r="AB136" s="228" t="str">
        <f t="shared" ca="1" si="22"/>
        <v>TinRui Da Hung</v>
      </c>
    </row>
    <row r="137" spans="1:28" s="227" customFormat="1" ht="25.5">
      <c r="A137" s="299" t="s">
        <v>2483</v>
      </c>
      <c r="B137" s="182" t="str">
        <f ca="1">IF(LEN(A137)=0,"",INDEX('Smelter Look-up'!$A:$A,MATCH($A137,'Smelter Look-up'!$E:$E,0)))</f>
        <v>Tin</v>
      </c>
      <c r="C137" s="186" t="str">
        <f ca="1">IF(LEN(A137)=0,"",INDEX('Smelter Look-up'!$C:$C,MATCH($A137,'Smelter Look-up'!$E:$E,0)))</f>
        <v>Super Ligas</v>
      </c>
      <c r="D137" s="230" t="str">
        <f>IF(ISBLANK(A137),"",INDEX('Smelter Look-up'!$C$5:$C$700,MATCH(A137,'Smelter Look-up'!$E$5:$E$700,0)))</f>
        <v>Super Ligas</v>
      </c>
      <c r="E137" s="182" t="str">
        <f ca="1">IF(ISERROR($V137),"",OFFSET('Smelter Look-up'!$D$4,$V137-4,0)&amp;"")</f>
        <v>BRAZIL</v>
      </c>
      <c r="F137" s="182" t="str">
        <f ca="1">IF(ISERROR($V137),"",OFFSET('Smelter Look-up'!$E$4,$V137-4,0))</f>
        <v>CID002756</v>
      </c>
      <c r="G137" s="182" t="str">
        <f ca="1">IF(C137=$X$4,IF(ISERROR($V137),"Enter smelter details","RMI"),IF(ISERROR($V137),"",OFFSET('Smelter Look-up'!$F$4,$V137-4,0)))</f>
        <v>RMI</v>
      </c>
      <c r="H137" s="183">
        <f ca="1">IF(ISERROR($V137),"",OFFSET('Smelter Look-up'!$G$4,$V137-4,0))</f>
        <v>0</v>
      </c>
      <c r="I137" s="184" t="str">
        <f ca="1">IF(ISERROR($V137),"",OFFSET('Smelter Look-up'!$H$4,$V137-4,0))</f>
        <v>Piracicaba</v>
      </c>
      <c r="J137" s="184" t="str">
        <f ca="1">IF(ISERROR($V137),"",OFFSET('Smelter Look-up'!$I$4,$V137-4,0))</f>
        <v>São Paulo</v>
      </c>
      <c r="K137" s="224"/>
      <c r="L137" s="224"/>
      <c r="M137" s="224"/>
      <c r="N137" s="224"/>
      <c r="O137" s="224"/>
      <c r="P137" s="185"/>
      <c r="Q137" s="225"/>
      <c r="R137" s="182" t="str">
        <f ca="1">IF(ISERROR($V137),"",OFFSET('Smelter Look-up'!$C$4,$V137-4,0)&amp;"")</f>
        <v>Super Ligas</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517</v>
      </c>
      <c r="X137" s="227">
        <f t="shared" ca="1" si="21"/>
        <v>0</v>
      </c>
      <c r="AB137" s="228" t="str">
        <f t="shared" ca="1" si="22"/>
        <v>TinSuper Ligas</v>
      </c>
    </row>
    <row r="138" spans="1:28" s="227" customFormat="1" ht="25.5">
      <c r="A138" s="299" t="s">
        <v>763</v>
      </c>
      <c r="B138" s="182" t="str">
        <f ca="1">IF(LEN(A138)=0,"",INDEX('Smelter Look-up'!$A:$A,MATCH($A138,'Smelter Look-up'!$E:$E,0)))</f>
        <v>Tin</v>
      </c>
      <c r="C138" s="186" t="str">
        <f ca="1">IF(LEN(A138)=0,"",INDEX('Smelter Look-up'!$C:$C,MATCH($A138,'Smelter Look-up'!$E:$E,0)))</f>
        <v>Thaisarco</v>
      </c>
      <c r="D138" s="230" t="str">
        <f>IF(ISBLANK(A138),"",INDEX('Smelter Look-up'!$C$5:$C$700,MATCH(A138,'Smelter Look-up'!$E$5:$E$700,0)))</f>
        <v>Thaisarco</v>
      </c>
      <c r="E138" s="182" t="str">
        <f ca="1">IF(ISERROR($V138),"",OFFSET('Smelter Look-up'!$D$4,$V138-4,0)&amp;"")</f>
        <v>THAILAND</v>
      </c>
      <c r="F138" s="182" t="str">
        <f ca="1">IF(ISERROR($V138),"",OFFSET('Smelter Look-up'!$E$4,$V138-4,0))</f>
        <v>CID001898</v>
      </c>
      <c r="G138" s="182" t="str">
        <f ca="1">IF(C138=$X$4,IF(ISERROR($V138),"Enter smelter details","RMI"),IF(ISERROR($V138),"",OFFSET('Smelter Look-up'!$F$4,$V138-4,0)))</f>
        <v>RMI</v>
      </c>
      <c r="H138" s="183">
        <f ca="1">IF(ISERROR($V138),"",OFFSET('Smelter Look-up'!$G$4,$V138-4,0))</f>
        <v>0</v>
      </c>
      <c r="I138" s="184" t="str">
        <f ca="1">IF(ISERROR($V138),"",OFFSET('Smelter Look-up'!$H$4,$V138-4,0))</f>
        <v>Amphur Muang</v>
      </c>
      <c r="J138" s="184" t="str">
        <f ca="1">IF(ISERROR($V138),"",OFFSET('Smelter Look-up'!$I$4,$V138-4,0))</f>
        <v>Phuket</v>
      </c>
      <c r="K138" s="224"/>
      <c r="L138" s="224"/>
      <c r="M138" s="224"/>
      <c r="N138" s="224"/>
      <c r="O138" s="224"/>
      <c r="P138" s="185"/>
      <c r="Q138" s="225"/>
      <c r="R138" s="182" t="str">
        <f ca="1">IF(ISERROR($V138),"",OFFSET('Smelter Look-up'!$C$4,$V138-4,0)&amp;"")</f>
        <v>Thaisarco</v>
      </c>
      <c r="S138" s="181" t="str">
        <f t="shared" ca="1" si="20"/>
        <v>TH</v>
      </c>
      <c r="T138" s="181" t="str">
        <f ca="1">IF(B138="","",IF(ISERROR(MATCH($J138,SorP!$B$1:$B$6226,0)),"",INDIRECT("'SorP'!$A$"&amp;MATCH($S138&amp;$J138,SorP!C:C,0))))</f>
        <v>TH-83</v>
      </c>
      <c r="U138" s="201"/>
      <c r="V138" s="226">
        <f ca="1">IF(C138="",NA(),IF(OR(C138="Smelter not listed",C138="Smelter not yet identified"),MATCH($B138&amp;$D138,'Smelter Look-up'!$J:$J,0),MATCH($B138&amp;$C138,'Smelter Look-up'!$J:$J,0)))</f>
        <v>521</v>
      </c>
      <c r="X138" s="227">
        <f t="shared" ca="1" si="21"/>
        <v>0</v>
      </c>
      <c r="AB138" s="228" t="str">
        <f t="shared" ca="1" si="22"/>
        <v>TinThaisarco</v>
      </c>
    </row>
    <row r="139" spans="1:28" s="227" customFormat="1" ht="89.25">
      <c r="A139" s="299" t="s">
        <v>766</v>
      </c>
      <c r="B139" s="182" t="str">
        <f ca="1">IF(LEN(A139)=0,"",INDEX('Smelter Look-up'!$A:$A,MATCH($A139,'Smelter Look-up'!$E:$E,0)))</f>
        <v>Tin</v>
      </c>
      <c r="C139" s="186" t="str">
        <f ca="1">IF(LEN(A139)=0,"",INDEX('Smelter Look-up'!$C:$C,MATCH($A139,'Smelter Look-up'!$E:$E,0)))</f>
        <v>Tin Smelting Branch of Yunnan Tin Co., Ltd.</v>
      </c>
      <c r="D139" s="230" t="str">
        <f>IF(ISBLANK(A139),"",INDEX('Smelter Look-up'!$C$5:$C$700,MATCH(A139,'Smelter Look-up'!$E$5:$E$700,0)))</f>
        <v>Tin Smelting Branch of Yunnan Tin Co., Ltd.</v>
      </c>
      <c r="E139" s="182" t="str">
        <f ca="1">IF(ISERROR($V139),"",OFFSET('Smelter Look-up'!$D$4,$V139-4,0)&amp;"")</f>
        <v>CHINA</v>
      </c>
      <c r="F139" s="182" t="str">
        <f ca="1">IF(ISERROR($V139),"",OFFSET('Smelter Look-up'!$E$4,$V139-4,0))</f>
        <v>CID002180</v>
      </c>
      <c r="G139" s="182" t="str">
        <f ca="1">IF(C139=$X$4,IF(ISERROR($V139),"Enter smelter details","RMI"),IF(ISERROR($V139),"",OFFSET('Smelter Look-up'!$F$4,$V139-4,0)))</f>
        <v>RMI</v>
      </c>
      <c r="H139" s="183">
        <f ca="1">IF(ISERROR($V139),"",OFFSET('Smelter Look-up'!$G$4,$V139-4,0))</f>
        <v>0</v>
      </c>
      <c r="I139" s="184" t="str">
        <f ca="1">IF(ISERROR($V139),"",OFFSET('Smelter Look-up'!$H$4,$V139-4,0))</f>
        <v>Gejiu</v>
      </c>
      <c r="J139" s="184" t="str">
        <f ca="1">IF(ISERROR($V139),"",OFFSET('Smelter Look-up'!$I$4,$V139-4,0))</f>
        <v>Yunnan Sheng</v>
      </c>
      <c r="K139" s="224"/>
      <c r="L139" s="224"/>
      <c r="M139" s="224"/>
      <c r="N139" s="224"/>
      <c r="O139" s="224"/>
      <c r="P139" s="185"/>
      <c r="Q139" s="225"/>
      <c r="R139" s="182" t="str">
        <f ca="1">IF(ISERROR($V139),"",OFFSET('Smelter Look-up'!$C$4,$V139-4,0)&amp;"")</f>
        <v>Tin Smelting Branch of Yunnan Tin Co., Ltd.</v>
      </c>
      <c r="S139" s="181" t="str">
        <f t="shared" ca="1" si="20"/>
        <v>CN</v>
      </c>
      <c r="T139" s="181" t="str">
        <f ca="1">IF(B139="","",IF(ISERROR(MATCH($J139,SorP!$B$1:$B$6226,0)),"",INDIRECT("'SorP'!$A$"&amp;MATCH($S139&amp;$J139,SorP!C:C,0))))</f>
        <v>CN-YN</v>
      </c>
      <c r="U139" s="201"/>
      <c r="V139" s="226">
        <f ca="1">IF(C139="",NA(),IF(OR(C139="Smelter not listed",C139="Smelter not yet identified"),MATCH($B139&amp;$D139,'Smelter Look-up'!$J:$J,0),MATCH($B139&amp;$C139,'Smelter Look-up'!$J:$J,0)))</f>
        <v>524</v>
      </c>
      <c r="X139" s="227">
        <f t="shared" ca="1" si="21"/>
        <v>0</v>
      </c>
      <c r="AB139" s="228" t="str">
        <f t="shared" ca="1" si="22"/>
        <v>TinTin Smelting Branch of Yunnan Tin Co., Ltd.</v>
      </c>
    </row>
    <row r="140" spans="1:28" s="227" customFormat="1" ht="51">
      <c r="A140" s="299" t="s">
        <v>13122</v>
      </c>
      <c r="B140" s="182" t="str">
        <f ca="1">IF(LEN(A140)=0,"",INDEX('Smelter Look-up'!$A:$A,MATCH($A140,'Smelter Look-up'!$E:$E,0)))</f>
        <v>Tin</v>
      </c>
      <c r="C140" s="186" t="str">
        <f ca="1">IF(LEN(A140)=0,"",INDEX('Smelter Look-up'!$C:$C,MATCH($A140,'Smelter Look-up'!$E:$E,0)))</f>
        <v>Tin Technology &amp; Refining</v>
      </c>
      <c r="D140" s="230" t="str">
        <f>IF(ISBLANK(A140),"",INDEX('Smelter Look-up'!$C$5:$C$700,MATCH(A140,'Smelter Look-up'!$E$5:$E$700,0)))</f>
        <v>Tin Technology &amp; Refining</v>
      </c>
      <c r="E140" s="182" t="str">
        <f ca="1">IF(ISERROR($V140),"",OFFSET('Smelter Look-up'!$D$4,$V140-4,0)&amp;"")</f>
        <v>UNITED STATES OF AMERICA</v>
      </c>
      <c r="F140" s="182" t="str">
        <f ca="1">IF(ISERROR($V140),"",OFFSET('Smelter Look-up'!$E$4,$V140-4,0))</f>
        <v>CID003325</v>
      </c>
      <c r="G140" s="182" t="str">
        <f ca="1">IF(C140=$X$4,IF(ISERROR($V140),"Enter smelter details","RMI"),IF(ISERROR($V140),"",OFFSET('Smelter Look-up'!$F$4,$V140-4,0)))</f>
        <v>RMI</v>
      </c>
      <c r="H140" s="183">
        <f ca="1">IF(ISERROR($V140),"",OFFSET('Smelter Look-up'!$G$4,$V140-4,0))</f>
        <v>0</v>
      </c>
      <c r="I140" s="184" t="str">
        <f ca="1">IF(ISERROR($V140),"",OFFSET('Smelter Look-up'!$H$4,$V140-4,0))</f>
        <v>West Chester</v>
      </c>
      <c r="J140" s="184" t="str">
        <f ca="1">IF(ISERROR($V140),"",OFFSET('Smelter Look-up'!$I$4,$V140-4,0))</f>
        <v>Pennsylvania</v>
      </c>
      <c r="K140" s="224"/>
      <c r="L140" s="224"/>
      <c r="M140" s="224"/>
      <c r="N140" s="224"/>
      <c r="O140" s="224"/>
      <c r="P140" s="185"/>
      <c r="Q140" s="225"/>
      <c r="R140" s="182" t="str">
        <f ca="1">IF(ISERROR($V140),"",OFFSET('Smelter Look-up'!$C$4,$V140-4,0)&amp;"")</f>
        <v>Tin Technology &amp; Refining</v>
      </c>
      <c r="S140" s="181" t="str">
        <f t="shared" ca="1" si="20"/>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525</v>
      </c>
      <c r="X140" s="227">
        <f t="shared" ca="1" si="21"/>
        <v>0</v>
      </c>
      <c r="AB140" s="228" t="str">
        <f t="shared" ca="1" si="22"/>
        <v>TinTin Technology &amp; Refining</v>
      </c>
    </row>
    <row r="141" spans="1:28" s="227" customFormat="1" ht="76.5">
      <c r="A141" s="299" t="s">
        <v>764</v>
      </c>
      <c r="B141" s="182" t="str">
        <f ca="1">IF(LEN(A141)=0,"",INDEX('Smelter Look-up'!$A:$A,MATCH($A141,'Smelter Look-up'!$E:$E,0)))</f>
        <v>Tin</v>
      </c>
      <c r="C141" s="186" t="str">
        <f ca="1">IF(LEN(A141)=0,"",INDEX('Smelter Look-up'!$C:$C,MATCH($A141,'Smelter Look-up'!$E:$E,0)))</f>
        <v>White Solder Metalurgia e Mineracao Ltda.</v>
      </c>
      <c r="D141" s="230" t="str">
        <f>IF(ISBLANK(A141),"",INDEX('Smelter Look-up'!$C$5:$C$700,MATCH(A141,'Smelter Look-up'!$E$5:$E$700,0)))</f>
        <v>White Solder Metalurgia e Mineracao Ltda.</v>
      </c>
      <c r="E141" s="182" t="str">
        <f ca="1">IF(ISERROR($V141),"",OFFSET('Smelter Look-up'!$D$4,$V141-4,0)&amp;"")</f>
        <v>BRAZIL</v>
      </c>
      <c r="F141" s="182" t="str">
        <f ca="1">IF(ISERROR($V141),"",OFFSET('Smelter Look-up'!$E$4,$V141-4,0))</f>
        <v>CID002036</v>
      </c>
      <c r="G141" s="182" t="str">
        <f ca="1">IF(C141=$X$4,IF(ISERROR($V141),"Enter smelter details","RMI"),IF(ISERROR($V141),"",OFFSET('Smelter Look-up'!$F$4,$V141-4,0)))</f>
        <v>RMI</v>
      </c>
      <c r="H141" s="183">
        <f ca="1">IF(ISERROR($V141),"",OFFSET('Smelter Look-up'!$G$4,$V141-4,0))</f>
        <v>0</v>
      </c>
      <c r="I141" s="184" t="str">
        <f ca="1">IF(ISERROR($V141),"",OFFSET('Smelter Look-up'!$H$4,$V141-4,0))</f>
        <v>Ariquemes</v>
      </c>
      <c r="J141" s="184" t="str">
        <f ca="1">IF(ISERROR($V141),"",OFFSET('Smelter Look-up'!$I$4,$V141-4,0))</f>
        <v>Rondônia</v>
      </c>
      <c r="K141" s="224"/>
      <c r="L141" s="224"/>
      <c r="M141" s="224"/>
      <c r="N141" s="224"/>
      <c r="O141" s="224"/>
      <c r="P141" s="185"/>
      <c r="Q141" s="225"/>
      <c r="R141" s="182" t="str">
        <f ca="1">IF(ISERROR($V141),"",OFFSET('Smelter Look-up'!$C$4,$V141-4,0)&amp;"")</f>
        <v>White Solder Metalurgia e Mineracao Ltda.</v>
      </c>
      <c r="S141" s="181" t="str">
        <f t="shared" ca="1" si="20"/>
        <v>BR</v>
      </c>
      <c r="T141" s="181" t="str">
        <f ca="1">IF(B141="","",IF(ISERROR(MATCH($J141,SorP!$B$1:$B$6226,0)),"",INDIRECT("'SorP'!$A$"&amp;MATCH($S141&amp;$J141,SorP!C:C,0))))</f>
        <v>BR-RO</v>
      </c>
      <c r="U141" s="201"/>
      <c r="V141" s="226">
        <f ca="1">IF(C141="",NA(),IF(OR(C141="Smelter not listed",C141="Smelter not yet identified"),MATCH($B141&amp;$D141,'Smelter Look-up'!$J:$J,0),MATCH($B141&amp;$C141,'Smelter Look-up'!$J:$J,0)))</f>
        <v>530</v>
      </c>
      <c r="X141" s="227">
        <f t="shared" ca="1" si="21"/>
        <v>0</v>
      </c>
      <c r="AB141" s="228" t="str">
        <f t="shared" ca="1" si="22"/>
        <v>TinWhite Solder Metalurgia e Mineracao Ltda.</v>
      </c>
    </row>
    <row r="142" spans="1:28" s="227" customFormat="1" ht="102">
      <c r="A142" s="299" t="s">
        <v>765</v>
      </c>
      <c r="B142" s="182" t="str">
        <f ca="1">IF(LEN(A142)=0,"",INDEX('Smelter Look-up'!$A:$A,MATCH($A142,'Smelter Look-up'!$E:$E,0)))</f>
        <v>Tin</v>
      </c>
      <c r="C142" s="186" t="str">
        <f ca="1">IF(LEN(A142)=0,"",INDEX('Smelter Look-up'!$C:$C,MATCH($A142,'Smelter Look-up'!$E:$E,0)))</f>
        <v>Yunnan Chengfeng Non-ferrous Metals Co., Ltd.</v>
      </c>
      <c r="D142" s="230" t="str">
        <f>IF(ISBLANK(A142),"",INDEX('Smelter Look-up'!$C$5:$C$700,MATCH(A142,'Smelter Look-up'!$E$5:$E$700,0)))</f>
        <v>Yunnan Chengfeng Non-ferrous Metals Co., Ltd.</v>
      </c>
      <c r="E142" s="182" t="str">
        <f ca="1">IF(ISERROR($V142),"",OFFSET('Smelter Look-up'!$D$4,$V142-4,0)&amp;"")</f>
        <v>CHINA</v>
      </c>
      <c r="F142" s="182" t="str">
        <f ca="1">IF(ISERROR($V142),"",OFFSET('Smelter Look-up'!$E$4,$V142-4,0))</f>
        <v>CID002158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Yunnan Chengfeng Non-ferrous Metals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539</v>
      </c>
      <c r="X142" s="227">
        <f t="shared" ca="1" si="21"/>
        <v>0</v>
      </c>
      <c r="AB142" s="228" t="str">
        <f t="shared" ca="1" si="22"/>
        <v>TinYunnan Chengfeng Non-ferrous Metals Co., Ltd.</v>
      </c>
    </row>
    <row r="143" spans="1:28" s="227" customFormat="1" ht="76.5">
      <c r="A143" s="299" t="s">
        <v>13718</v>
      </c>
      <c r="B143" s="182" t="str">
        <f ca="1">IF(LEN(A143)=0,"",INDEX('Smelter Look-up'!$A:$A,MATCH($A143,'Smelter Look-up'!$E:$E,0)))</f>
        <v>Tin</v>
      </c>
      <c r="C143" s="186" t="str">
        <f ca="1">IF(LEN(A143)=0,"",INDEX('Smelter Look-up'!$C:$C,MATCH($A143,'Smelter Look-up'!$E:$E,0)))</f>
        <v>Precious Minerals and Smelting Limited</v>
      </c>
      <c r="D143" s="230" t="str">
        <f>IF(ISBLANK(A143),"",INDEX('Smelter Look-up'!$C$5:$C$700,MATCH(A143,'Smelter Look-up'!$E$5:$E$700,0)))</f>
        <v>Precious Minerals and Smelting Limited</v>
      </c>
      <c r="E143" s="182" t="str">
        <f ca="1">IF(ISERROR($V143),"",OFFSET('Smelter Look-up'!$D$4,$V143-4,0)&amp;"")</f>
        <v>INDIA</v>
      </c>
      <c r="F143" s="182" t="str">
        <f ca="1">IF(ISERROR($V143),"",OFFSET('Smelter Look-up'!$E$4,$V143-4,0))</f>
        <v>CID003409</v>
      </c>
      <c r="G143" s="182" t="str">
        <f ca="1">IF(C143=$X$4,IF(ISERROR($V143),"Enter smelter details","RMI"),IF(ISERROR($V143),"",OFFSET('Smelter Look-up'!$F$4,$V143-4,0)))</f>
        <v>RMI</v>
      </c>
      <c r="H143" s="183">
        <f ca="1">IF(ISERROR($V143),"",OFFSET('Smelter Look-up'!$G$4,$V143-4,0))</f>
        <v>0</v>
      </c>
      <c r="I143" s="184" t="str">
        <f ca="1">IF(ISERROR($V143),"",OFFSET('Smelter Look-up'!$H$4,$V143-4,0))</f>
        <v>Jagdalpur</v>
      </c>
      <c r="J143" s="184" t="str">
        <f ca="1">IF(ISERROR($V143),"",OFFSET('Smelter Look-up'!$I$4,$V143-4,0))</f>
        <v>Chhattīsgarh</v>
      </c>
      <c r="K143" s="224"/>
      <c r="L143" s="224"/>
      <c r="M143" s="224"/>
      <c r="N143" s="224"/>
      <c r="O143" s="224"/>
      <c r="P143" s="185"/>
      <c r="Q143" s="225"/>
      <c r="R143" s="182" t="str">
        <f ca="1">IF(ISERROR($V143),"",OFFSET('Smelter Look-up'!$C$4,$V143-4,0)&amp;"")</f>
        <v>Precious Minerals and Smelting Limited</v>
      </c>
      <c r="S143" s="181" t="str">
        <f t="shared" ca="1" si="20"/>
        <v>IN</v>
      </c>
      <c r="T143" s="181" t="str">
        <f ca="1">IF(B143="","",IF(ISERROR(MATCH($J143,SorP!$B$1:$B$6226,0)),"",INDIRECT("'SorP'!$A$"&amp;MATCH($S143&amp;$J143,SorP!C:C,0))))</f>
        <v>IN-CG</v>
      </c>
      <c r="U143" s="201"/>
      <c r="V143" s="226">
        <f ca="1">IF(C143="",NA(),IF(OR(C143="Smelter not listed",C143="Smelter not yet identified"),MATCH($B143&amp;$D143,'Smelter Look-up'!$J:$J,0),MATCH($B143&amp;$C143,'Smelter Look-up'!$J:$J,0)))</f>
        <v>497</v>
      </c>
      <c r="X143" s="227">
        <f t="shared" ca="1" si="21"/>
        <v>0</v>
      </c>
      <c r="AB143" s="228" t="str">
        <f t="shared" ca="1" si="22"/>
        <v>TinPrecious Minerals and Smelting Limited</v>
      </c>
    </row>
    <row r="144" spans="1:28" s="227" customFormat="1" ht="102">
      <c r="A144" s="299" t="s">
        <v>738</v>
      </c>
      <c r="B144" s="182" t="str">
        <f ca="1">IF(LEN(A144)=0,"",INDEX('Smelter Look-up'!$A:$A,MATCH($A144,'Smelter Look-up'!$E:$E,0)))</f>
        <v>Tantalum</v>
      </c>
      <c r="C144" s="186" t="str">
        <f ca="1">IF(LEN(A144)=0,"",INDEX('Smelter Look-up'!$C:$C,MATCH($A144,'Smelter Look-up'!$E:$E,0)))</f>
        <v>Ningxia Orient Tantalum Industry Co., Ltd.</v>
      </c>
      <c r="D144" s="230" t="str">
        <f>IF(ISBLANK(A144),"",INDEX('Smelter Look-up'!$C$5:$C$700,MATCH(A144,'Smelter Look-up'!$E$5:$E$700,0)))</f>
        <v>Ningxia Orient Tantalum Industry Co., Ltd.</v>
      </c>
      <c r="E144" s="182" t="str">
        <f ca="1">IF(ISERROR($V144),"",OFFSET('Smelter Look-up'!$D$4,$V144-4,0)&amp;"")</f>
        <v>CHINA</v>
      </c>
      <c r="F144" s="182" t="str">
        <f ca="1">IF(ISERROR($V144),"",OFFSET('Smelter Look-up'!$E$4,$V144-4,0))</f>
        <v>CID001277</v>
      </c>
      <c r="G144" s="182" t="str">
        <f ca="1">IF(C144=$X$4,IF(ISERROR($V144),"Enter smelter details","RMI"),IF(ISERROR($V144),"",OFFSET('Smelter Look-up'!$F$4,$V144-4,0)))</f>
        <v>RMI</v>
      </c>
      <c r="H144" s="183">
        <f ca="1">IF(ISERROR($V144),"",OFFSET('Smelter Look-up'!$G$4,$V144-4,0))</f>
        <v>0</v>
      </c>
      <c r="I144" s="184" t="str">
        <f ca="1">IF(ISERROR($V144),"",OFFSET('Smelter Look-up'!$H$4,$V144-4,0))</f>
        <v>Shizuishan City</v>
      </c>
      <c r="J144" s="184" t="str">
        <f ca="1">IF(ISERROR($V144),"",OFFSET('Smelter Look-up'!$I$4,$V144-4,0))</f>
        <v>Ningxia Huizi Zizhiqu</v>
      </c>
      <c r="K144" s="224"/>
      <c r="L144" s="224"/>
      <c r="M144" s="224"/>
      <c r="N144" s="224"/>
      <c r="O144" s="224"/>
      <c r="P144" s="185"/>
      <c r="Q144" s="225"/>
      <c r="R144" s="182" t="str">
        <f ca="1">IF(ISERROR($V144),"",OFFSET('Smelter Look-up'!$C$4,$V144-4,0)&amp;"")</f>
        <v>Ningxia Orient Tantalum Industry Co., Ltd.</v>
      </c>
      <c r="S144" s="181" t="str">
        <f t="shared" ca="1" si="20"/>
        <v>CN</v>
      </c>
      <c r="T144" s="181" t="str">
        <f ca="1">IF(B144="","",IF(ISERROR(MATCH($J144,SorP!$B$1:$B$6226,0)),"",INDIRECT("'SorP'!$A$"&amp;MATCH($S144&amp;$J144,SorP!C:C,0))))</f>
        <v>CN-NX</v>
      </c>
      <c r="U144" s="201"/>
      <c r="V144" s="226">
        <f ca="1">IF(C144="",NA(),IF(OR(C144="Smelter not listed",C144="Smelter not yet identified"),MATCH($B144&amp;$D144,'Smelter Look-up'!$J:$J,0),MATCH($B144&amp;$C144,'Smelter Look-up'!$J:$J,0)))</f>
        <v>370</v>
      </c>
      <c r="X144" s="227">
        <f t="shared" ca="1" si="21"/>
        <v>0</v>
      </c>
      <c r="AB144" s="228" t="str">
        <f t="shared" ca="1" si="22"/>
        <v>TantalumNingxia Orient Tantalum Industry Co., Ltd.</v>
      </c>
    </row>
    <row r="145" spans="1:28" s="227" customFormat="1" ht="102">
      <c r="A145" s="299" t="s">
        <v>731</v>
      </c>
      <c r="B145" s="182" t="str">
        <f ca="1">IF(LEN(A145)=0,"",INDEX('Smelter Look-up'!$A:$A,MATCH($A145,'Smelter Look-up'!$E:$E,0)))</f>
        <v>Tantalum</v>
      </c>
      <c r="C145" s="186" t="str">
        <f ca="1">IF(LEN(A145)=0,"",INDEX('Smelter Look-up'!$C:$C,MATCH($A145,'Smelter Look-up'!$E:$E,0)))</f>
        <v>JiuJiang JinXin Nonferrous Metals Co., Ltd.</v>
      </c>
      <c r="D145" s="230" t="str">
        <f>IF(ISBLANK(A145),"",INDEX('Smelter Look-up'!$C$5:$C$700,MATCH(A145,'Smelter Look-up'!$E$5:$E$700,0)))</f>
        <v>JiuJiang JinXin Nonferrous Metals Co., Ltd.</v>
      </c>
      <c r="E145" s="182" t="str">
        <f ca="1">IF(ISERROR($V145),"",OFFSET('Smelter Look-up'!$D$4,$V145-4,0)&amp;"")</f>
        <v>CHINA</v>
      </c>
      <c r="F145" s="182" t="str">
        <f ca="1">IF(ISERROR($V145),"",OFFSET('Smelter Look-up'!$E$4,$V145-4,0))</f>
        <v>CID000914</v>
      </c>
      <c r="G145" s="182" t="str">
        <f ca="1">IF(C145=$X$4,IF(ISERROR($V145),"Enter smelter details","RMI"),IF(ISERROR($V145),"",OFFSET('Smelter Look-up'!$F$4,$V145-4,0)))</f>
        <v>RMI</v>
      </c>
      <c r="H145" s="183">
        <f ca="1">IF(ISERROR($V145),"",OFFSET('Smelter Look-up'!$G$4,$V145-4,0))</f>
        <v>0</v>
      </c>
      <c r="I145" s="184" t="str">
        <f ca="1">IF(ISERROR($V145),"",OFFSET('Smelter Look-up'!$H$4,$V145-4,0))</f>
        <v>Jiujiang</v>
      </c>
      <c r="J145" s="184" t="str">
        <f ca="1">IF(ISERROR($V145),"",OFFSET('Smelter Look-up'!$I$4,$V145-4,0))</f>
        <v>Jiangxi Sheng</v>
      </c>
      <c r="K145" s="224"/>
      <c r="L145" s="224"/>
      <c r="M145" s="224"/>
      <c r="N145" s="224"/>
      <c r="O145" s="224"/>
      <c r="P145" s="185"/>
      <c r="Q145" s="225"/>
      <c r="R145" s="182" t="str">
        <f ca="1">IF(ISERROR($V145),"",OFFSET('Smelter Look-up'!$C$4,$V145-4,0)&amp;"")</f>
        <v>JiuJiang JinXin Nonferrous Metals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353</v>
      </c>
      <c r="X145" s="227">
        <f t="shared" ca="1" si="21"/>
        <v>0</v>
      </c>
      <c r="AB145" s="228" t="str">
        <f t="shared" ca="1" si="22"/>
        <v>TantalumJiuJiang JinXin Nonferrous Metals Co., Ltd.</v>
      </c>
    </row>
    <row r="146" spans="1:28" s="227" customFormat="1" ht="127.5">
      <c r="A146" s="299" t="s">
        <v>739</v>
      </c>
      <c r="B146" s="182" t="str">
        <f ca="1">IF(LEN(A146)=0,"",INDEX('Smelter Look-up'!$A:$A,MATCH($A146,'Smelter Look-up'!$E:$E,0)))</f>
        <v>Tantalum</v>
      </c>
      <c r="C146" s="186" t="str">
        <f ca="1">IF(LEN(A146)=0,"",INDEX('Smelter Look-up'!$C:$C,MATCH($A146,'Smelter Look-up'!$E:$E,0)))</f>
        <v>Yanling Jincheng Tantalum &amp; Niobium Co., Ltd.</v>
      </c>
      <c r="D146" s="230" t="str">
        <f>IF(ISBLANK(A146),"",INDEX('Smelter Look-up'!$C$5:$C$700,MATCH(A146,'Smelter Look-up'!$E$5:$E$700,0)))</f>
        <v>Yanling Jincheng Tantalum &amp; Niobium Co., Ltd.</v>
      </c>
      <c r="E146" s="182" t="str">
        <f ca="1">IF(ISERROR($V146),"",OFFSET('Smelter Look-up'!$D$4,$V146-4,0)&amp;"")</f>
        <v>CHINA</v>
      </c>
      <c r="F146" s="182" t="str">
        <f ca="1">IF(ISERROR($V146),"",OFFSET('Smelter Look-up'!$E$4,$V146-4,0))</f>
        <v>CID001522</v>
      </c>
      <c r="G146" s="182" t="str">
        <f ca="1">IF(C146=$X$4,IF(ISERROR($V146),"Enter smelter details","RMI"),IF(ISERROR($V146),"",OFFSET('Smelter Look-up'!$F$4,$V146-4,0)))</f>
        <v>RMI</v>
      </c>
      <c r="H146" s="183">
        <f ca="1">IF(ISERROR($V146),"",OFFSET('Smelter Look-up'!$G$4,$V146-4,0))</f>
        <v>0</v>
      </c>
      <c r="I146" s="184" t="str">
        <f ca="1">IF(ISERROR($V146),"",OFFSET('Smelter Look-up'!$H$4,$V146-4,0))</f>
        <v>Zhuzhou</v>
      </c>
      <c r="J146" s="184" t="str">
        <f ca="1">IF(ISERROR($V146),"",OFFSET('Smelter Look-up'!$I$4,$V146-4,0))</f>
        <v>Hunan Sheng</v>
      </c>
      <c r="K146" s="224"/>
      <c r="L146" s="224"/>
      <c r="M146" s="224"/>
      <c r="N146" s="224"/>
      <c r="O146" s="224"/>
      <c r="P146" s="185"/>
      <c r="Q146" s="225"/>
      <c r="R146" s="182" t="str">
        <f ca="1">IF(ISERROR($V146),"",OFFSET('Smelter Look-up'!$C$4,$V146-4,0)&amp;"")</f>
        <v>Yanling Jincheng Tantalum &amp; Niobium Co., Ltd.</v>
      </c>
      <c r="S146" s="181" t="str">
        <f t="shared" ca="1" si="20"/>
        <v>CN</v>
      </c>
      <c r="T146" s="181" t="str">
        <f ca="1">IF(B146="","",IF(ISERROR(MATCH($J146,SorP!$B$1:$B$6226,0)),"",INDIRECT("'SorP'!$A$"&amp;MATCH($S146&amp;$J146,SorP!C:C,0))))</f>
        <v>CN-HN</v>
      </c>
      <c r="U146" s="201"/>
      <c r="V146" s="226">
        <f ca="1">IF(C146="",NA(),IF(OR(C146="Smelter not listed",C146="Smelter not yet identified"),MATCH($B146&amp;$D146,'Smelter Look-up'!$J:$J,0),MATCH($B146&amp;$C146,'Smelter Look-up'!$J:$J,0)))</f>
        <v>393</v>
      </c>
      <c r="X146" s="227">
        <f t="shared" ca="1" si="21"/>
        <v>0</v>
      </c>
      <c r="AB146" s="228" t="str">
        <f t="shared" ca="1" si="22"/>
        <v>TantalumYanling Jincheng Tantalum &amp; Niobium Co., Ltd.</v>
      </c>
    </row>
    <row r="147" spans="1:28" s="227" customFormat="1" ht="127.5">
      <c r="A147" s="299" t="s">
        <v>1364</v>
      </c>
      <c r="B147" s="182" t="str">
        <f ca="1">IF(LEN(A147)=0,"",INDEX('Smelter Look-up'!$A:$A,MATCH($A147,'Smelter Look-up'!$E:$E,0)))</f>
        <v>Tantalum</v>
      </c>
      <c r="C147" s="186" t="str">
        <f ca="1">IF(LEN(A147)=0,"",INDEX('Smelter Look-up'!$C:$C,MATCH($A147,'Smelter Look-up'!$E:$E,0)))</f>
        <v>Jiujiang Zhongao Tantalum &amp; Niobium Co., Ltd.</v>
      </c>
      <c r="D147" s="230" t="str">
        <f>IF(ISBLANK(A147),"",INDEX('Smelter Look-up'!$C$5:$C$700,MATCH(A147,'Smelter Look-up'!$E$5:$E$700,0)))</f>
        <v>Jiujiang Zhongao Tantalum &amp; Niobium Co., Ltd.</v>
      </c>
      <c r="E147" s="182" t="str">
        <f ca="1">IF(ISERROR($V147),"",OFFSET('Smelter Look-up'!$D$4,$V147-4,0)&amp;"")</f>
        <v>CHINA</v>
      </c>
      <c r="F147" s="182" t="str">
        <f ca="1">IF(ISERROR($V147),"",OFFSET('Smelter Look-up'!$E$4,$V147-4,0))</f>
        <v>CID002506</v>
      </c>
      <c r="G147" s="182" t="str">
        <f ca="1">IF(C147=$X$4,IF(ISERROR($V147),"Enter smelter details","RMI"),IF(ISERROR($V147),"",OFFSET('Smelter Look-up'!$F$4,$V147-4,0)))</f>
        <v>RMI</v>
      </c>
      <c r="H147" s="183">
        <f ca="1">IF(ISERROR($V147),"",OFFSET('Smelter Look-up'!$G$4,$V147-4,0))</f>
        <v>0</v>
      </c>
      <c r="I147" s="184" t="str">
        <f ca="1">IF(ISERROR($V147),"",OFFSET('Smelter Look-up'!$H$4,$V147-4,0))</f>
        <v>Jiujiang</v>
      </c>
      <c r="J147" s="184" t="str">
        <f ca="1">IF(ISERROR($V147),"",OFFSET('Smelter Look-up'!$I$4,$V147-4,0))</f>
        <v>Jiangxi Sheng</v>
      </c>
      <c r="K147" s="224"/>
      <c r="L147" s="224"/>
      <c r="M147" s="224"/>
      <c r="N147" s="224"/>
      <c r="O147" s="224"/>
      <c r="P147" s="185"/>
      <c r="Q147" s="225"/>
      <c r="R147" s="182" t="str">
        <f ca="1">IF(ISERROR($V147),"",OFFSET('Smelter Look-up'!$C$4,$V147-4,0)&amp;"")</f>
        <v>Jiujiang Zhongao Tantalum &amp; Niobium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356</v>
      </c>
      <c r="X147" s="227">
        <f t="shared" ca="1" si="21"/>
        <v>0</v>
      </c>
      <c r="AB147" s="228" t="str">
        <f t="shared" ca="1" si="22"/>
        <v>TantalumJiujiang Zhongao Tantalum &amp; Niobium Co., Ltd.</v>
      </c>
    </row>
    <row r="148" spans="1:28" s="227" customFormat="1" ht="51">
      <c r="A148" s="299" t="s">
        <v>1380</v>
      </c>
      <c r="B148" s="182" t="str">
        <f ca="1">IF(LEN(A148)=0,"",INDEX('Smelter Look-up'!$A:$A,MATCH($A148,'Smelter Look-up'!$E:$E,0)))</f>
        <v>Tantalum</v>
      </c>
      <c r="C148" s="186" t="str">
        <f ca="1">IF(LEN(A148)=0,"",INDEX('Smelter Look-up'!$C:$C,MATCH($A148,'Smelter Look-up'!$E:$E,0)))</f>
        <v>TANIOBIS Co., Ltd.</v>
      </c>
      <c r="D148" s="230" t="str">
        <f>IF(ISBLANK(A148),"",INDEX('Smelter Look-up'!$C$5:$C$700,MATCH(A148,'Smelter Look-up'!$E$5:$E$700,0)))</f>
        <v>TANIOBIS Co., Ltd.</v>
      </c>
      <c r="E148" s="182" t="str">
        <f ca="1">IF(ISERROR($V148),"",OFFSET('Smelter Look-up'!$D$4,$V148-4,0)&amp;"")</f>
        <v>THAILAND</v>
      </c>
      <c r="F148" s="182" t="str">
        <f ca="1">IF(ISERROR($V148),"",OFFSET('Smelter Look-up'!$E$4,$V148-4,0))</f>
        <v>CID002544</v>
      </c>
      <c r="G148" s="182" t="str">
        <f ca="1">IF(C148=$X$4,IF(ISERROR($V148),"Enter smelter details","RMI"),IF(ISERROR($V148),"",OFFSET('Smelter Look-up'!$F$4,$V148-4,0)))</f>
        <v>RMI</v>
      </c>
      <c r="H148" s="183">
        <f ca="1">IF(ISERROR($V148),"",OFFSET('Smelter Look-up'!$G$4,$V148-4,0))</f>
        <v>0</v>
      </c>
      <c r="I148" s="184" t="str">
        <f ca="1">IF(ISERROR($V148),"",OFFSET('Smelter Look-up'!$H$4,$V148-4,0))</f>
        <v>Map Ta Phut</v>
      </c>
      <c r="J148" s="184" t="str">
        <f ca="1">IF(ISERROR($V148),"",OFFSET('Smelter Look-up'!$I$4,$V148-4,0))</f>
        <v>Rayong</v>
      </c>
      <c r="K148" s="224"/>
      <c r="L148" s="224"/>
      <c r="M148" s="224"/>
      <c r="N148" s="224"/>
      <c r="O148" s="224"/>
      <c r="P148" s="185"/>
      <c r="Q148" s="225"/>
      <c r="R148" s="182" t="str">
        <f ca="1">IF(ISERROR($V148),"",OFFSET('Smelter Look-up'!$C$4,$V148-4,0)&amp;"")</f>
        <v>TANIOBIS Co., Ltd.</v>
      </c>
      <c r="S148" s="181" t="str">
        <f t="shared" ca="1" si="20"/>
        <v>TH</v>
      </c>
      <c r="T148" s="181" t="str">
        <f ca="1">IF(B148="","",IF(ISERROR(MATCH($J148,SorP!$B$1:$B$6226,0)),"",INDIRECT("'SorP'!$A$"&amp;MATCH($S148&amp;$J148,SorP!C:C,0))))</f>
        <v>TH-21</v>
      </c>
      <c r="U148" s="201"/>
      <c r="V148" s="226">
        <f ca="1">IF(C148="",NA(),IF(OR(C148="Smelter not listed",C148="Smelter not yet identified"),MATCH($B148&amp;$D148,'Smelter Look-up'!$J:$J,0),MATCH($B148&amp;$C148,'Smelter Look-up'!$J:$J,0)))</f>
        <v>384</v>
      </c>
      <c r="X148" s="227">
        <f t="shared" ca="1" si="21"/>
        <v>0</v>
      </c>
      <c r="AB148" s="228" t="str">
        <f t="shared" ca="1" si="22"/>
        <v>TantalumTANIOBIS Co., Ltd.</v>
      </c>
    </row>
    <row r="149" spans="1:28" s="227" customFormat="1" ht="114.75">
      <c r="A149" s="299" t="s">
        <v>383</v>
      </c>
      <c r="B149" s="182" t="str">
        <f ca="1">IF(LEN(A149)=0,"",INDEX('Smelter Look-up'!$A:$A,MATCH($A149,'Smelter Look-up'!$E:$E,0)))</f>
        <v>Tantalum</v>
      </c>
      <c r="C149" s="186" t="str">
        <f ca="1">IF(LEN(A149)=0,"",INDEX('Smelter Look-up'!$C:$C,MATCH($A149,'Smelter Look-up'!$E:$E,0)))</f>
        <v>Hengyang King Xing Lifeng New Materials Co., Ltd.</v>
      </c>
      <c r="D149" s="230" t="str">
        <f>IF(ISBLANK(A149),"",INDEX('Smelter Look-up'!$C$5:$C$700,MATCH(A149,'Smelter Look-up'!$E$5:$E$700,0)))</f>
        <v>Hengyang King Xing Lifeng New Materials Co., Ltd.</v>
      </c>
      <c r="E149" s="182" t="str">
        <f ca="1">IF(ISERROR($V149),"",OFFSET('Smelter Look-up'!$D$4,$V149-4,0)&amp;"")</f>
        <v>CHINA</v>
      </c>
      <c r="F149" s="182" t="str">
        <f ca="1">IF(ISERROR($V149),"",OFFSET('Smelter Look-up'!$E$4,$V149-4,0))</f>
        <v>CID002492</v>
      </c>
      <c r="G149" s="182" t="str">
        <f ca="1">IF(C149=$X$4,IF(ISERROR($V149),"Enter smelter details","RMI"),IF(ISERROR($V149),"",OFFSET('Smelter Look-up'!$F$4,$V149-4,0)))</f>
        <v>RMI</v>
      </c>
      <c r="H149" s="183">
        <f ca="1">IF(ISERROR($V149),"",OFFSET('Smelter Look-up'!$G$4,$V149-4,0))</f>
        <v>0</v>
      </c>
      <c r="I149" s="184" t="str">
        <f ca="1">IF(ISERROR($V149),"",OFFSET('Smelter Look-up'!$H$4,$V149-4,0))</f>
        <v>Hengyang</v>
      </c>
      <c r="J149" s="184" t="str">
        <f ca="1">IF(ISERROR($V149),"",OFFSET('Smelter Look-up'!$I$4,$V149-4,0))</f>
        <v>Hunan Sheng</v>
      </c>
      <c r="K149" s="224"/>
      <c r="L149" s="224"/>
      <c r="M149" s="224"/>
      <c r="N149" s="224"/>
      <c r="O149" s="224"/>
      <c r="P149" s="185"/>
      <c r="Q149" s="225"/>
      <c r="R149" s="182" t="str">
        <f ca="1">IF(ISERROR($V149),"",OFFSET('Smelter Look-up'!$C$4,$V149-4,0)&amp;"")</f>
        <v>Hengyang King Xing Lifeng New Materials Co., Ltd.</v>
      </c>
      <c r="S149" s="181" t="str">
        <f t="shared" ca="1" si="20"/>
        <v>CN</v>
      </c>
      <c r="T149" s="181" t="str">
        <f ca="1">IF(B149="","",IF(ISERROR(MATCH($J149,SorP!$B$1:$B$6226,0)),"",INDIRECT("'SorP'!$A$"&amp;MATCH($S149&amp;$J149,SorP!C:C,0))))</f>
        <v>CN-HN</v>
      </c>
      <c r="U149" s="201"/>
      <c r="V149" s="226">
        <f ca="1">IF(C149="",NA(),IF(OR(C149="Smelter not listed",C149="Smelter not yet identified"),MATCH($B149&amp;$D149,'Smelter Look-up'!$J:$J,0),MATCH($B149&amp;$C149,'Smelter Look-up'!$J:$J,0)))</f>
        <v>348</v>
      </c>
      <c r="X149" s="227">
        <f t="shared" ca="1" si="21"/>
        <v>0</v>
      </c>
      <c r="AB149" s="228" t="str">
        <f t="shared" ca="1" si="22"/>
        <v>TantalumHengyang King Xing Lifeng New Materials Co., Ltd.</v>
      </c>
    </row>
    <row r="150" spans="1:28" s="227" customFormat="1" ht="76.5">
      <c r="A150" s="299" t="s">
        <v>732</v>
      </c>
      <c r="B150" s="182" t="str">
        <f ca="1">IF(LEN(A150)=0,"",INDEX('Smelter Look-up'!$A:$A,MATCH($A150,'Smelter Look-up'!$E:$E,0)))</f>
        <v>Tantalum</v>
      </c>
      <c r="C150" s="186" t="str">
        <f ca="1">IF(LEN(A150)=0,"",INDEX('Smelter Look-up'!$C:$C,MATCH($A150,'Smelter Look-up'!$E:$E,0)))</f>
        <v>Jiujiang Tanbre Co., Ltd.</v>
      </c>
      <c r="D150" s="230" t="str">
        <f>IF(ISBLANK(A150),"",INDEX('Smelter Look-up'!$C$5:$C$700,MATCH(A150,'Smelter Look-up'!$E$5:$E$700,0)))</f>
        <v>Jiujiang Tanbre Co., Ltd.</v>
      </c>
      <c r="E150" s="182" t="str">
        <f ca="1">IF(ISERROR($V150),"",OFFSET('Smelter Look-up'!$D$4,$V150-4,0)&amp;"")</f>
        <v>CHINA</v>
      </c>
      <c r="F150" s="182" t="str">
        <f ca="1">IF(ISERROR($V150),"",OFFSET('Smelter Look-up'!$E$4,$V150-4,0))</f>
        <v>CID000917</v>
      </c>
      <c r="G150" s="182" t="str">
        <f ca="1">IF(C150=$X$4,IF(ISERROR($V150),"Enter smelter details","RMI"),IF(ISERROR($V150),"",OFFSET('Smelter Look-up'!$F$4,$V150-4,0)))</f>
        <v>RMI</v>
      </c>
      <c r="H150" s="183">
        <f ca="1">IF(ISERROR($V150),"",OFFSET('Smelter Look-up'!$G$4,$V150-4,0))</f>
        <v>0</v>
      </c>
      <c r="I150" s="184" t="str">
        <f ca="1">IF(ISERROR($V150),"",OFFSET('Smelter Look-up'!$H$4,$V150-4,0))</f>
        <v>Jiujiang</v>
      </c>
      <c r="J150" s="184" t="str">
        <f ca="1">IF(ISERROR($V150),"",OFFSET('Smelter Look-up'!$I$4,$V150-4,0))</f>
        <v>Jiangxi Sheng</v>
      </c>
      <c r="K150" s="224"/>
      <c r="L150" s="224"/>
      <c r="M150" s="224"/>
      <c r="N150" s="224"/>
      <c r="O150" s="224"/>
      <c r="P150" s="185"/>
      <c r="Q150" s="225"/>
      <c r="R150" s="182" t="str">
        <f ca="1">IF(ISERROR($V150),"",OFFSET('Smelter Look-up'!$C$4,$V150-4,0)&amp;"")</f>
        <v>Jiujiang Tanbre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355</v>
      </c>
      <c r="X150" s="227">
        <f t="shared" ca="1" si="21"/>
        <v>0</v>
      </c>
      <c r="AB150" s="228" t="str">
        <f t="shared" ca="1" si="22"/>
        <v>TantalumJiujiang Tanbre Co., Ltd.</v>
      </c>
    </row>
    <row r="151" spans="1:28" s="227" customFormat="1" ht="89.25">
      <c r="A151" s="299" t="s">
        <v>1378</v>
      </c>
      <c r="B151" s="182" t="str">
        <f ca="1">IF(LEN(A151)=0,"",INDEX('Smelter Look-up'!$A:$A,MATCH($A151,'Smelter Look-up'!$E:$E,0)))</f>
        <v>Tantalum</v>
      </c>
      <c r="C151" s="186" t="str">
        <f ca="1">IF(LEN(A151)=0,"",INDEX('Smelter Look-up'!$C:$C,MATCH($A151,'Smelter Look-up'!$E:$E,0)))</f>
        <v>Global Advanced Metals Boyertown</v>
      </c>
      <c r="D151" s="230" t="str">
        <f>IF(ISBLANK(A151),"",INDEX('Smelter Look-up'!$C$5:$C$700,MATCH(A151,'Smelter Look-up'!$E$5:$E$700,0)))</f>
        <v>Global Advanced Metals Boyertown</v>
      </c>
      <c r="E151" s="182" t="str">
        <f ca="1">IF(ISERROR($V151),"",OFFSET('Smelter Look-up'!$D$4,$V151-4,0)&amp;"")</f>
        <v>UNITED STATES OF AMERICA</v>
      </c>
      <c r="F151" s="182" t="str">
        <f ca="1">IF(ISERROR($V151),"",OFFSET('Smelter Look-up'!$E$4,$V151-4,0))</f>
        <v>CID002557</v>
      </c>
      <c r="G151" s="182" t="str">
        <f ca="1">IF(C151=$X$4,IF(ISERROR($V151),"Enter smelter details","RMI"),IF(ISERROR($V151),"",OFFSET('Smelter Look-up'!$F$4,$V151-4,0)))</f>
        <v>RMI</v>
      </c>
      <c r="H151" s="183">
        <f ca="1">IF(ISERROR($V151),"",OFFSET('Smelter Look-up'!$G$4,$V151-4,0))</f>
        <v>0</v>
      </c>
      <c r="I151" s="184" t="str">
        <f ca="1">IF(ISERROR($V151),"",OFFSET('Smelter Look-up'!$H$4,$V151-4,0))</f>
        <v>Boyertown</v>
      </c>
      <c r="J151" s="184" t="str">
        <f ca="1">IF(ISERROR($V151),"",OFFSET('Smelter Look-up'!$I$4,$V151-4,0))</f>
        <v>Pennsylvania</v>
      </c>
      <c r="K151" s="224"/>
      <c r="L151" s="224"/>
      <c r="M151" s="224"/>
      <c r="N151" s="224"/>
      <c r="O151" s="224"/>
      <c r="P151" s="185"/>
      <c r="Q151" s="225"/>
      <c r="R151" s="182" t="str">
        <f ca="1">IF(ISERROR($V151),"",OFFSET('Smelter Look-up'!$C$4,$V151-4,0)&amp;"")</f>
        <v>Global Advanced Metals Boyertown</v>
      </c>
      <c r="S151" s="181" t="str">
        <f t="shared" ca="1" si="20"/>
        <v>US</v>
      </c>
      <c r="T151" s="181" t="str">
        <f ca="1">IF(B151="","",IF(ISERROR(MATCH($J151,SorP!$B$1:$B$6226,0)),"",INDIRECT("'SorP'!$A$"&amp;MATCH($S151&amp;$J151,SorP!C:C,0))))</f>
        <v>US-PA</v>
      </c>
      <c r="U151" s="201"/>
      <c r="V151" s="226">
        <f ca="1">IF(C151="",NA(),IF(OR(C151="Smelter not listed",C151="Smelter not yet identified"),MATCH($B151&amp;$D151,'Smelter Look-up'!$J:$J,0),MATCH($B151&amp;$C151,'Smelter Look-up'!$J:$J,0)))</f>
        <v>340</v>
      </c>
      <c r="X151" s="227">
        <f t="shared" ca="1" si="21"/>
        <v>0</v>
      </c>
      <c r="AB151" s="228" t="str">
        <f t="shared" ca="1" si="22"/>
        <v>TantalumGlobal Advanced Metals Boyertown</v>
      </c>
    </row>
    <row r="152" spans="1:28" s="227" customFormat="1" ht="89.25">
      <c r="A152" s="299" t="s">
        <v>736</v>
      </c>
      <c r="B152" s="182" t="str">
        <f ca="1">IF(LEN(A152)=0,"",INDEX('Smelter Look-up'!$A:$A,MATCH($A152,'Smelter Look-up'!$E:$E,0)))</f>
        <v>Tantalum</v>
      </c>
      <c r="C152" s="186" t="str">
        <f ca="1">IF(LEN(A152)=0,"",INDEX('Smelter Look-up'!$C:$C,MATCH($A152,'Smelter Look-up'!$E:$E,0)))</f>
        <v>Mitsui Mining and Smelting Co., Ltd.</v>
      </c>
      <c r="D152" s="230" t="str">
        <f>IF(ISBLANK(A152),"",INDEX('Smelter Look-up'!$C$5:$C$700,MATCH(A152,'Smelter Look-up'!$E$5:$E$700,0)))</f>
        <v>Mitsui Mining and Smelting Co., Ltd.</v>
      </c>
      <c r="E152" s="182" t="str">
        <f ca="1">IF(ISERROR($V152),"",OFFSET('Smelter Look-up'!$D$4,$V152-4,0)&amp;"")</f>
        <v>JAPAN</v>
      </c>
      <c r="F152" s="182" t="str">
        <f ca="1">IF(ISERROR($V152),"",OFFSET('Smelter Look-up'!$E$4,$V152-4,0))</f>
        <v>CID001192</v>
      </c>
      <c r="G152" s="182" t="str">
        <f ca="1">IF(C152=$X$4,IF(ISERROR($V152),"Enter smelter details","RMI"),IF(ISERROR($V152),"",OFFSET('Smelter Look-up'!$F$4,$V152-4,0)))</f>
        <v>RMI</v>
      </c>
      <c r="H152" s="183">
        <f ca="1">IF(ISERROR($V152),"",OFFSET('Smelter Look-up'!$G$4,$V152-4,0))</f>
        <v>0</v>
      </c>
      <c r="I152" s="184" t="str">
        <f ca="1">IF(ISERROR($V152),"",OFFSET('Smelter Look-up'!$H$4,$V152-4,0))</f>
        <v>Omuta</v>
      </c>
      <c r="J152" s="184" t="str">
        <f ca="1">IF(ISERROR($V152),"",OFFSET('Smelter Look-up'!$I$4,$V152-4,0))</f>
        <v>Fukuoka</v>
      </c>
      <c r="K152" s="224"/>
      <c r="L152" s="224"/>
      <c r="M152" s="224"/>
      <c r="N152" s="224"/>
      <c r="O152" s="224"/>
      <c r="P152" s="185"/>
      <c r="Q152" s="225"/>
      <c r="R152" s="182" t="str">
        <f ca="1">IF(ISERROR($V152),"",OFFSET('Smelter Look-up'!$C$4,$V152-4,0)&amp;"")</f>
        <v>Mitsui Mining and Smelting Co., Ltd.</v>
      </c>
      <c r="S152" s="181" t="str">
        <f t="shared" ca="1" si="20"/>
        <v>JP</v>
      </c>
      <c r="T152" s="181" t="str">
        <f ca="1">IF(B152="","",IF(ISERROR(MATCH($J152,SorP!$B$1:$B$6226,0)),"",INDIRECT("'SorP'!$A$"&amp;MATCH($S152&amp;$J152,SorP!C:C,0))))</f>
        <v>JP-40</v>
      </c>
      <c r="U152" s="201"/>
      <c r="V152" s="226">
        <f ca="1">IF(C152="",NA(),IF(OR(C152="Smelter not listed",C152="Smelter not yet identified"),MATCH($B152&amp;$D152,'Smelter Look-up'!$J:$J,0),MATCH($B152&amp;$C152,'Smelter Look-up'!$J:$J,0)))</f>
        <v>367</v>
      </c>
      <c r="X152" s="227">
        <f t="shared" ca="1" si="21"/>
        <v>0</v>
      </c>
      <c r="AB152" s="228" t="str">
        <f t="shared" ca="1" si="22"/>
        <v>TantalumMitsui Mining and Smelting Co., Ltd.</v>
      </c>
    </row>
    <row r="153" spans="1:28" s="227" customFormat="1" ht="38.25">
      <c r="A153" s="299" t="s">
        <v>733</v>
      </c>
      <c r="B153" s="182" t="str">
        <f ca="1">IF(LEN(A153)=0,"",INDEX('Smelter Look-up'!$A:$A,MATCH($A153,'Smelter Look-up'!$E:$E,0)))</f>
        <v>Tantalum</v>
      </c>
      <c r="C153" s="186" t="str">
        <f ca="1">IF(LEN(A153)=0,"",INDEX('Smelter Look-up'!$C:$C,MATCH($A153,'Smelter Look-up'!$E:$E,0)))</f>
        <v>AMG Brasil</v>
      </c>
      <c r="D153" s="230" t="str">
        <f>IF(ISBLANK(A153),"",INDEX('Smelter Look-up'!$C$5:$C$700,MATCH(A153,'Smelter Look-up'!$E$5:$E$700,0)))</f>
        <v>AMG Brasil</v>
      </c>
      <c r="E153" s="182" t="str">
        <f ca="1">IF(ISERROR($V153),"",OFFSET('Smelter Look-up'!$D$4,$V153-4,0)&amp;"")</f>
        <v>BRAZIL</v>
      </c>
      <c r="F153" s="182" t="str">
        <f ca="1">IF(ISERROR($V153),"",OFFSET('Smelter Look-up'!$E$4,$V153-4,0))</f>
        <v>CID001076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AMG Brasil</v>
      </c>
      <c r="S153" s="181" t="str">
        <f t="shared" ca="1" si="20"/>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333</v>
      </c>
      <c r="X153" s="227">
        <f t="shared" ca="1" si="21"/>
        <v>0</v>
      </c>
      <c r="AB153" s="228" t="str">
        <f t="shared" ca="1" si="22"/>
        <v>TantalumAMG Brasil</v>
      </c>
    </row>
    <row r="154" spans="1:28" s="227" customFormat="1" ht="89.25">
      <c r="A154" s="299" t="s">
        <v>730</v>
      </c>
      <c r="B154" s="182" t="str">
        <f ca="1">IF(LEN(A154)=0,"",INDEX('Smelter Look-up'!$A:$A,MATCH($A154,'Smelter Look-up'!$E:$E,0)))</f>
        <v>Tantalum</v>
      </c>
      <c r="C154" s="186" t="str">
        <f ca="1">IF(LEN(A154)=0,"",INDEX('Smelter Look-up'!$C:$C,MATCH($A154,'Smelter Look-up'!$E:$E,0)))</f>
        <v>XIMEI RESOURCES (GUANGDONG) LIMITED</v>
      </c>
      <c r="D154" s="230" t="str">
        <f>IF(ISBLANK(A154),"",INDEX('Smelter Look-up'!$C$5:$C$700,MATCH(A154,'Smelter Look-up'!$E$5:$E$700,0)))</f>
        <v>XIMEI RESOURCES (GUANGDONG) LIMITED</v>
      </c>
      <c r="E154" s="182" t="str">
        <f ca="1">IF(ISERROR($V154),"",OFFSET('Smelter Look-up'!$D$4,$V154-4,0)&amp;"")</f>
        <v>CHINA</v>
      </c>
      <c r="F154" s="182" t="str">
        <f ca="1">IF(ISERROR($V154),"",OFFSET('Smelter Look-up'!$E$4,$V154-4,0))</f>
        <v>CID000616</v>
      </c>
      <c r="G154" s="182" t="str">
        <f ca="1">IF(C154=$X$4,IF(ISERROR($V154),"Enter smelter details","RMI"),IF(ISERROR($V154),"",OFFSET('Smelter Look-up'!$F$4,$V154-4,0)))</f>
        <v>RMI</v>
      </c>
      <c r="H154" s="183">
        <f ca="1">IF(ISERROR($V154),"",OFFSET('Smelter Look-up'!$G$4,$V154-4,0))</f>
        <v>0</v>
      </c>
      <c r="I154" s="184" t="str">
        <f ca="1">IF(ISERROR($V154),"",OFFSET('Smelter Look-up'!$H$4,$V154-4,0))</f>
        <v>Yingde</v>
      </c>
      <c r="J154" s="184" t="str">
        <f ca="1">IF(ISERROR($V154),"",OFFSET('Smelter Look-up'!$I$4,$V154-4,0))</f>
        <v>Guangdong Sheng</v>
      </c>
      <c r="K154" s="224"/>
      <c r="L154" s="224"/>
      <c r="M154" s="224"/>
      <c r="N154" s="224"/>
      <c r="O154" s="224"/>
      <c r="P154" s="185"/>
      <c r="Q154" s="225"/>
      <c r="R154" s="182" t="str">
        <f ca="1">IF(ISERROR($V154),"",OFFSET('Smelter Look-up'!$C$4,$V154-4,0)&amp;"")</f>
        <v>XIMEI RESOURCES (GUANGDONG) LIMITED</v>
      </c>
      <c r="S154" s="181" t="str">
        <f t="shared" ca="1" si="20"/>
        <v>CN</v>
      </c>
      <c r="T154" s="181" t="str">
        <f ca="1">IF(B154="","",IF(ISERROR(MATCH($J154,SorP!$B$1:$B$6226,0)),"",INDIRECT("'SorP'!$A$"&amp;MATCH($S154&amp;$J154,SorP!C:C,0))))</f>
        <v>CN-GD</v>
      </c>
      <c r="U154" s="201"/>
      <c r="V154" s="226">
        <f ca="1">IF(C154="",NA(),IF(OR(C154="Smelter not listed",C154="Smelter not yet identified"),MATCH($B154&amp;$D154,'Smelter Look-up'!$J:$J,0),MATCH($B154&amp;$C154,'Smelter Look-up'!$J:$J,0)))</f>
        <v>391</v>
      </c>
      <c r="X154" s="227">
        <f t="shared" ca="1" si="21"/>
        <v>0</v>
      </c>
      <c r="AB154" s="228" t="str">
        <f t="shared" ca="1" si="22"/>
        <v>TantalumXIMEI RESOURCES (GUANGDONG) LIMITED</v>
      </c>
    </row>
    <row r="155" spans="1:28" s="227" customFormat="1" ht="51">
      <c r="A155" s="299" t="s">
        <v>737</v>
      </c>
      <c r="B155" s="182" t="str">
        <f ca="1">IF(LEN(A155)=0,"",INDEX('Smelter Look-up'!$A:$A,MATCH($A155,'Smelter Look-up'!$E:$E,0)))</f>
        <v>Tantalum</v>
      </c>
      <c r="C155" s="186" t="str">
        <f ca="1">IF(LEN(A155)=0,"",INDEX('Smelter Look-up'!$C:$C,MATCH($A155,'Smelter Look-up'!$E:$E,0)))</f>
        <v>NPM Silmet AS</v>
      </c>
      <c r="D155" s="230" t="str">
        <f>IF(ISBLANK(A155),"",INDEX('Smelter Look-up'!$C$5:$C$700,MATCH(A155,'Smelter Look-up'!$E$5:$E$700,0)))</f>
        <v>NPM Silmet AS</v>
      </c>
      <c r="E155" s="182" t="str">
        <f ca="1">IF(ISERROR($V155),"",OFFSET('Smelter Look-up'!$D$4,$V155-4,0)&amp;"")</f>
        <v>ESTONIA</v>
      </c>
      <c r="F155" s="182" t="str">
        <f ca="1">IF(ISERROR($V155),"",OFFSET('Smelter Look-up'!$E$4,$V155-4,0))</f>
        <v>CID001200</v>
      </c>
      <c r="G155" s="182" t="str">
        <f ca="1">IF(C155=$X$4,IF(ISERROR($V155),"Enter smelter details","RMI"),IF(ISERROR($V155),"",OFFSET('Smelter Look-up'!$F$4,$V155-4,0)))</f>
        <v>RMI</v>
      </c>
      <c r="H155" s="183">
        <f ca="1">IF(ISERROR($V155),"",OFFSET('Smelter Look-up'!$G$4,$V155-4,0))</f>
        <v>0</v>
      </c>
      <c r="I155" s="184" t="str">
        <f ca="1">IF(ISERROR($V155),"",OFFSET('Smelter Look-up'!$H$4,$V155-4,0))</f>
        <v>Sillamäe</v>
      </c>
      <c r="J155" s="184" t="str">
        <f ca="1">IF(ISERROR($V155),"",OFFSET('Smelter Look-up'!$I$4,$V155-4,0))</f>
        <v>Ida-Virumaa</v>
      </c>
      <c r="K155" s="224"/>
      <c r="L155" s="224"/>
      <c r="M155" s="224"/>
      <c r="N155" s="224"/>
      <c r="O155" s="224"/>
      <c r="P155" s="185"/>
      <c r="Q155" s="225"/>
      <c r="R155" s="182" t="str">
        <f ca="1">IF(ISERROR($V155),"",OFFSET('Smelter Look-up'!$C$4,$V155-4,0)&amp;"")</f>
        <v>NPM Silmet AS</v>
      </c>
      <c r="S155" s="181" t="str">
        <f t="shared" ca="1" si="20"/>
        <v>EE</v>
      </c>
      <c r="T155" s="181" t="str">
        <f ca="1">IF(B155="","",IF(ISERROR(MATCH($J155,SorP!$B$1:$B$6226,0)),"",INDIRECT("'SorP'!$A$"&amp;MATCH($S155&amp;$J155,SorP!C:C,0))))</f>
        <v>EE-45</v>
      </c>
      <c r="U155" s="201"/>
      <c r="V155" s="226">
        <f ca="1">IF(C155="",NA(),IF(OR(C155="Smelter not listed",C155="Smelter not yet identified"),MATCH($B155&amp;$D155,'Smelter Look-up'!$J:$J,0),MATCH($B155&amp;$C155,'Smelter Look-up'!$J:$J,0)))</f>
        <v>371</v>
      </c>
      <c r="X155" s="227">
        <f t="shared" ca="1" si="21"/>
        <v>0</v>
      </c>
      <c r="AB155" s="228" t="str">
        <f t="shared" ca="1" si="22"/>
        <v>TantalumNPM Silmet AS</v>
      </c>
    </row>
    <row r="156" spans="1:28" s="227" customFormat="1" ht="38.25">
      <c r="A156" s="299" t="s">
        <v>742</v>
      </c>
      <c r="B156" s="182" t="str">
        <f ca="1">IF(LEN(A156)=0,"",INDEX('Smelter Look-up'!$A:$A,MATCH($A156,'Smelter Look-up'!$E:$E,0)))</f>
        <v>Tantalum</v>
      </c>
      <c r="C156" s="186" t="str">
        <f ca="1">IF(LEN(A156)=0,"",INDEX('Smelter Look-up'!$C:$C,MATCH($A156,'Smelter Look-up'!$E:$E,0)))</f>
        <v>Telex Metals</v>
      </c>
      <c r="D156" s="230" t="str">
        <f>IF(ISBLANK(A156),"",INDEX('Smelter Look-up'!$C$5:$C$700,MATCH(A156,'Smelter Look-up'!$E$5:$E$700,0)))</f>
        <v>Telex Metals</v>
      </c>
      <c r="E156" s="182" t="str">
        <f ca="1">IF(ISERROR($V156),"",OFFSET('Smelter Look-up'!$D$4,$V156-4,0)&amp;"")</f>
        <v>UNITED STATES OF AMERICA</v>
      </c>
      <c r="F156" s="182" t="str">
        <f ca="1">IF(ISERROR($V156),"",OFFSET('Smelter Look-up'!$E$4,$V156-4,0))</f>
        <v>CID001891</v>
      </c>
      <c r="G156" s="182" t="str">
        <f ca="1">IF(C156=$X$4,IF(ISERROR($V156),"Enter smelter details","RMI"),IF(ISERROR($V156),"",OFFSET('Smelter Look-up'!$F$4,$V156-4,0)))</f>
        <v>RMI</v>
      </c>
      <c r="H156" s="183">
        <f ca="1">IF(ISERROR($V156),"",OFFSET('Smelter Look-up'!$G$4,$V156-4,0))</f>
        <v>0</v>
      </c>
      <c r="I156" s="184" t="str">
        <f ca="1">IF(ISERROR($V156),"",OFFSET('Smelter Look-up'!$H$4,$V156-4,0))</f>
        <v>Croydon</v>
      </c>
      <c r="J156" s="184" t="str">
        <f ca="1">IF(ISERROR($V156),"",OFFSET('Smelter Look-up'!$I$4,$V156-4,0))</f>
        <v>Pennsylvania</v>
      </c>
      <c r="K156" s="224"/>
      <c r="L156" s="224"/>
      <c r="M156" s="224"/>
      <c r="N156" s="224"/>
      <c r="O156" s="224"/>
      <c r="P156" s="185"/>
      <c r="Q156" s="225"/>
      <c r="R156" s="182" t="str">
        <f ca="1">IF(ISERROR($V156),"",OFFSET('Smelter Look-up'!$C$4,$V156-4,0)&amp;"")</f>
        <v>Telex Metals</v>
      </c>
      <c r="S156" s="181" t="str">
        <f t="shared" ca="1" si="20"/>
        <v>US</v>
      </c>
      <c r="T156" s="181" t="str">
        <f ca="1">IF(B156="","",IF(ISERROR(MATCH($J156,SorP!$B$1:$B$6226,0)),"",INDIRECT("'SorP'!$A$"&amp;MATCH($S156&amp;$J156,SorP!C:C,0))))</f>
        <v>US-PA</v>
      </c>
      <c r="U156" s="201"/>
      <c r="V156" s="226">
        <f ca="1">IF(C156="",NA(),IF(OR(C156="Smelter not listed",C156="Smelter not yet identified"),MATCH($B156&amp;$D156,'Smelter Look-up'!$J:$J,0),MATCH($B156&amp;$C156,'Smelter Look-up'!$J:$J,0)))</f>
        <v>388</v>
      </c>
      <c r="X156" s="227">
        <f t="shared" ca="1" si="21"/>
        <v>0</v>
      </c>
      <c r="AB156" s="228" t="str">
        <f t="shared" ca="1" si="22"/>
        <v>TantalumTelex Metals</v>
      </c>
    </row>
    <row r="157" spans="1:28" s="227" customFormat="1" ht="76.5">
      <c r="A157" s="299" t="s">
        <v>743</v>
      </c>
      <c r="B157" s="182" t="str">
        <f ca="1">IF(LEN(A157)=0,"",INDEX('Smelter Look-up'!$A:$A,MATCH($A157,'Smelter Look-up'!$E:$E,0)))</f>
        <v>Tantalum</v>
      </c>
      <c r="C157" s="186" t="str">
        <f ca="1">IF(LEN(A157)=0,"",INDEX('Smelter Look-up'!$C:$C,MATCH($A157,'Smelter Look-up'!$E:$E,0)))</f>
        <v>Ulba Metallurgical Plant JSC</v>
      </c>
      <c r="D157" s="230" t="str">
        <f>IF(ISBLANK(A157),"",INDEX('Smelter Look-up'!$C$5:$C$700,MATCH(A157,'Smelter Look-up'!$E$5:$E$700,0)))</f>
        <v>Ulba Metallurgical Plant JSC</v>
      </c>
      <c r="E157" s="182" t="str">
        <f ca="1">IF(ISERROR($V157),"",OFFSET('Smelter Look-up'!$D$4,$V157-4,0)&amp;"")</f>
        <v>KAZAKHSTAN</v>
      </c>
      <c r="F157" s="182" t="str">
        <f ca="1">IF(ISERROR($V157),"",OFFSET('Smelter Look-up'!$E$4,$V157-4,0))</f>
        <v>CID001969</v>
      </c>
      <c r="G157" s="182" t="str">
        <f ca="1">IF(C157=$X$4,IF(ISERROR($V157),"Enter smelter details","RMI"),IF(ISERROR($V157),"",OFFSET('Smelter Look-up'!$F$4,$V157-4,0)))</f>
        <v>RMI</v>
      </c>
      <c r="H157" s="183">
        <f ca="1">IF(ISERROR($V157),"",OFFSET('Smelter Look-up'!$G$4,$V157-4,0))</f>
        <v>0</v>
      </c>
      <c r="I157" s="184" t="str">
        <f ca="1">IF(ISERROR($V157),"",OFFSET('Smelter Look-up'!$H$4,$V157-4,0))</f>
        <v>Ust-Kamenogorsk</v>
      </c>
      <c r="J157" s="184" t="str">
        <f ca="1">IF(ISERROR($V157),"",OFFSET('Smelter Look-up'!$I$4,$V157-4,0))</f>
        <v>Qaraghandy oblysy</v>
      </c>
      <c r="K157" s="224"/>
      <c r="L157" s="224"/>
      <c r="M157" s="224"/>
      <c r="N157" s="224"/>
      <c r="O157" s="224"/>
      <c r="P157" s="185"/>
      <c r="Q157" s="225"/>
      <c r="R157" s="182" t="str">
        <f ca="1">IF(ISERROR($V157),"",OFFSET('Smelter Look-up'!$C$4,$V157-4,0)&amp;"")</f>
        <v>Ulba Metallurgical Plant JSC</v>
      </c>
      <c r="S157" s="181" t="str">
        <f t="shared" ca="1" si="20"/>
        <v>KZ</v>
      </c>
      <c r="T157" s="181" t="str">
        <f ca="1">IF(B157="","",IF(ISERROR(MATCH($J157,SorP!$B$1:$B$6226,0)),"",INDIRECT("'SorP'!$A$"&amp;MATCH($S157&amp;$J157,SorP!C:C,0))))</f>
        <v>KZ-KAR</v>
      </c>
      <c r="U157" s="201"/>
      <c r="V157" s="226">
        <f ca="1">IF(C157="",NA(),IF(OR(C157="Smelter not listed",C157="Smelter not yet identified"),MATCH($B157&amp;$D157,'Smelter Look-up'!$J:$J,0),MATCH($B157&amp;$C157,'Smelter Look-up'!$J:$J,0)))</f>
        <v>390</v>
      </c>
      <c r="X157" s="227">
        <f t="shared" ca="1" si="21"/>
        <v>0</v>
      </c>
      <c r="AB157" s="228" t="str">
        <f t="shared" ca="1" si="22"/>
        <v>TantalumUlba Metallurgical Plant JSC</v>
      </c>
    </row>
    <row r="158" spans="1:28" s="227" customFormat="1" ht="63.75">
      <c r="A158" s="299" t="s">
        <v>1361</v>
      </c>
      <c r="B158" s="182" t="str">
        <f ca="1">IF(LEN(A158)=0,"",INDEX('Smelter Look-up'!$A:$A,MATCH($A158,'Smelter Look-up'!$E:$E,0)))</f>
        <v>Tantalum</v>
      </c>
      <c r="C158" s="186" t="str">
        <f ca="1">IF(LEN(A158)=0,"",INDEX('Smelter Look-up'!$C:$C,MATCH($A158,'Smelter Look-up'!$E:$E,0)))</f>
        <v>D Block Metals, LLC</v>
      </c>
      <c r="D158" s="230" t="str">
        <f>IF(ISBLANK(A158),"",INDEX('Smelter Look-up'!$C$5:$C$700,MATCH(A158,'Smelter Look-up'!$E$5:$E$700,0)))</f>
        <v>D Block Metals, LLC</v>
      </c>
      <c r="E158" s="182" t="str">
        <f ca="1">IF(ISERROR($V158),"",OFFSET('Smelter Look-up'!$D$4,$V158-4,0)&amp;"")</f>
        <v>UNITED STATES OF AMERICA</v>
      </c>
      <c r="F158" s="182" t="str">
        <f ca="1">IF(ISERROR($V158),"",OFFSET('Smelter Look-up'!$E$4,$V158-4,0))</f>
        <v>CID002504</v>
      </c>
      <c r="G158" s="182" t="str">
        <f ca="1">IF(C158=$X$4,IF(ISERROR($V158),"Enter smelter details","RMI"),IF(ISERROR($V158),"",OFFSET('Smelter Look-up'!$F$4,$V158-4,0)))</f>
        <v>RMI</v>
      </c>
      <c r="H158" s="183">
        <f ca="1">IF(ISERROR($V158),"",OFFSET('Smelter Look-up'!$G$4,$V158-4,0))</f>
        <v>0</v>
      </c>
      <c r="I158" s="184" t="str">
        <f ca="1">IF(ISERROR($V158),"",OFFSET('Smelter Look-up'!$H$4,$V158-4,0))</f>
        <v>Lincolnton</v>
      </c>
      <c r="J158" s="184" t="str">
        <f ca="1">IF(ISERROR($V158),"",OFFSET('Smelter Look-up'!$I$4,$V158-4,0))</f>
        <v>North Carolina</v>
      </c>
      <c r="K158" s="224"/>
      <c r="L158" s="224"/>
      <c r="M158" s="224"/>
      <c r="N158" s="224"/>
      <c r="O158" s="224"/>
      <c r="P158" s="185"/>
      <c r="Q158" s="225"/>
      <c r="R158" s="182" t="str">
        <f ca="1">IF(ISERROR($V158),"",OFFSET('Smelter Look-up'!$C$4,$V158-4,0)&amp;"")</f>
        <v>D Block Metals, LLC</v>
      </c>
      <c r="S158" s="181" t="str">
        <f t="shared" ca="1" si="20"/>
        <v>US</v>
      </c>
      <c r="T158" s="181" t="str">
        <f ca="1">IF(B158="","",IF(ISERROR(MATCH($J158,SorP!$B$1:$B$6226,0)),"",INDIRECT("'SorP'!$A$"&amp;MATCH($S158&amp;$J158,SorP!C:C,0))))</f>
        <v>US-NC</v>
      </c>
      <c r="U158" s="201"/>
      <c r="V158" s="226">
        <f ca="1">IF(C158="",NA(),IF(OR(C158="Smelter not listed",C158="Smelter not yet identified"),MATCH($B158&amp;$D158,'Smelter Look-up'!$J:$J,0),MATCH($B158&amp;$C158,'Smelter Look-up'!$J:$J,0)))</f>
        <v>335</v>
      </c>
      <c r="X158" s="227">
        <f t="shared" ca="1" si="21"/>
        <v>0</v>
      </c>
      <c r="AB158" s="228" t="str">
        <f t="shared" ca="1" si="22"/>
        <v>TantalumD Block Metals, LLC</v>
      </c>
    </row>
    <row r="159" spans="1:28" s="227" customFormat="1" ht="76.5">
      <c r="A159" s="299" t="s">
        <v>1362</v>
      </c>
      <c r="B159" s="182" t="str">
        <f ca="1">IF(LEN(A159)=0,"",INDEX('Smelter Look-up'!$A:$A,MATCH($A159,'Smelter Look-up'!$E:$E,0)))</f>
        <v>Tantalum</v>
      </c>
      <c r="C159" s="186" t="str">
        <f ca="1">IF(LEN(A159)=0,"",INDEX('Smelter Look-up'!$C:$C,MATCH($A159,'Smelter Look-up'!$E:$E,0)))</f>
        <v>FIR Metals &amp; Resource Ltd.</v>
      </c>
      <c r="D159" s="230" t="str">
        <f>IF(ISBLANK(A159),"",INDEX('Smelter Look-up'!$C$5:$C$700,MATCH(A159,'Smelter Look-up'!$E$5:$E$700,0)))</f>
        <v>FIR Metals &amp; Resource Ltd.</v>
      </c>
      <c r="E159" s="182" t="str">
        <f ca="1">IF(ISERROR($V159),"",OFFSET('Smelter Look-up'!$D$4,$V159-4,0)&amp;"")</f>
        <v>CHINA</v>
      </c>
      <c r="F159" s="182" t="str">
        <f ca="1">IF(ISERROR($V159),"",OFFSET('Smelter Look-up'!$E$4,$V159-4,0))</f>
        <v>CID002505</v>
      </c>
      <c r="G159" s="182" t="str">
        <f ca="1">IF(C159=$X$4,IF(ISERROR($V159),"Enter smelter details","RMI"),IF(ISERROR($V159),"",OFFSET('Smelter Look-up'!$F$4,$V159-4,0)))</f>
        <v>RMI</v>
      </c>
      <c r="H159" s="183">
        <f ca="1">IF(ISERROR($V159),"",OFFSET('Smelter Look-up'!$G$4,$V159-4,0))</f>
        <v>0</v>
      </c>
      <c r="I159" s="184" t="str">
        <f ca="1">IF(ISERROR($V159),"",OFFSET('Smelter Look-up'!$H$4,$V159-4,0))</f>
        <v>Zhuzhou</v>
      </c>
      <c r="J159" s="184" t="str">
        <f ca="1">IF(ISERROR($V159),"",OFFSET('Smelter Look-up'!$I$4,$V159-4,0))</f>
        <v>Hunan Sheng</v>
      </c>
      <c r="K159" s="224"/>
      <c r="L159" s="224"/>
      <c r="M159" s="224"/>
      <c r="N159" s="224"/>
      <c r="O159" s="224"/>
      <c r="P159" s="185"/>
      <c r="Q159" s="225"/>
      <c r="R159" s="182" t="str">
        <f ca="1">IF(ISERROR($V159),"",OFFSET('Smelter Look-up'!$C$4,$V159-4,0)&amp;"")</f>
        <v>FIR Metals &amp; Resource Ltd.</v>
      </c>
      <c r="S159" s="181" t="str">
        <f t="shared" ca="1" si="20"/>
        <v>CN</v>
      </c>
      <c r="T159" s="181" t="str">
        <f ca="1">IF(B159="","",IF(ISERROR(MATCH($J159,SorP!$B$1:$B$6226,0)),"",INDIRECT("'SorP'!$A$"&amp;MATCH($S159&amp;$J159,SorP!C:C,0))))</f>
        <v>CN-HN</v>
      </c>
      <c r="U159" s="201"/>
      <c r="V159" s="226">
        <f ca="1">IF(C159="",NA(),IF(OR(C159="Smelter not listed",C159="Smelter not yet identified"),MATCH($B159&amp;$D159,'Smelter Look-up'!$J:$J,0),MATCH($B159&amp;$C159,'Smelter Look-up'!$J:$J,0)))</f>
        <v>338</v>
      </c>
      <c r="X159" s="227">
        <f t="shared" ca="1" si="21"/>
        <v>0</v>
      </c>
      <c r="AB159" s="228" t="str">
        <f t="shared" ca="1" si="22"/>
        <v>TantalumFIR Metals &amp; Resource Ltd.</v>
      </c>
    </row>
    <row r="160" spans="1:28" s="227" customFormat="1" ht="51">
      <c r="A160" s="299" t="s">
        <v>1388</v>
      </c>
      <c r="B160" s="182" t="str">
        <f ca="1">IF(LEN(A160)=0,"",INDEX('Smelter Look-up'!$A:$A,MATCH($A160,'Smelter Look-up'!$E:$E,0)))</f>
        <v>Tantalum</v>
      </c>
      <c r="C160" s="186" t="str">
        <f ca="1">IF(LEN(A160)=0,"",INDEX('Smelter Look-up'!$C:$C,MATCH($A160,'Smelter Look-up'!$E:$E,0)))</f>
        <v>KEMET de Mexico</v>
      </c>
      <c r="D160" s="230" t="str">
        <f>IF(ISBLANK(A160),"",INDEX('Smelter Look-up'!$C$5:$C$700,MATCH(A160,'Smelter Look-up'!$E$5:$E$700,0)))</f>
        <v>KEMET de Mexico</v>
      </c>
      <c r="E160" s="182" t="str">
        <f ca="1">IF(ISERROR($V160),"",OFFSET('Smelter Look-up'!$D$4,$V160-4,0)&amp;"")</f>
        <v>MEXICO</v>
      </c>
      <c r="F160" s="182" t="str">
        <f ca="1">IF(ISERROR($V160),"",OFFSET('Smelter Look-up'!$E$4,$V160-4,0))</f>
        <v>CID002539</v>
      </c>
      <c r="G160" s="182" t="str">
        <f ca="1">IF(C160=$X$4,IF(ISERROR($V160),"Enter smelter details","RMI"),IF(ISERROR($V160),"",OFFSET('Smelter Look-up'!$F$4,$V160-4,0)))</f>
        <v>RMI</v>
      </c>
      <c r="H160" s="183">
        <f ca="1">IF(ISERROR($V160),"",OFFSET('Smelter Look-up'!$G$4,$V160-4,0))</f>
        <v>0</v>
      </c>
      <c r="I160" s="184" t="str">
        <f ca="1">IF(ISERROR($V160),"",OFFSET('Smelter Look-up'!$H$4,$V160-4,0))</f>
        <v>Matamoros</v>
      </c>
      <c r="J160" s="184" t="str">
        <f ca="1">IF(ISERROR($V160),"",OFFSET('Smelter Look-up'!$I$4,$V160-4,0))</f>
        <v>Tamaulipas</v>
      </c>
      <c r="K160" s="224"/>
      <c r="L160" s="224"/>
      <c r="M160" s="224"/>
      <c r="N160" s="224"/>
      <c r="O160" s="224"/>
      <c r="P160" s="185"/>
      <c r="Q160" s="225"/>
      <c r="R160" s="182" t="str">
        <f ca="1">IF(ISERROR($V160),"",OFFSET('Smelter Look-up'!$C$4,$V160-4,0)&amp;"")</f>
        <v>KEMET de Mexico</v>
      </c>
      <c r="S160" s="181" t="str">
        <f t="shared" ca="1" si="20"/>
        <v>MX</v>
      </c>
      <c r="T160" s="181" t="str">
        <f ca="1">IF(B160="","",IF(ISERROR(MATCH($J160,SorP!$B$1:$B$6226,0)),"",INDIRECT("'SorP'!$A$"&amp;MATCH($S160&amp;$J160,SorP!C:C,0))))</f>
        <v>MX-TAM</v>
      </c>
      <c r="U160" s="201"/>
      <c r="V160" s="226">
        <f ca="1">IF(C160="",NA(),IF(OR(C160="Smelter not listed",C160="Smelter not yet identified"),MATCH($B160&amp;$D160,'Smelter Look-up'!$J:$J,0),MATCH($B160&amp;$C160,'Smelter Look-up'!$J:$J,0)))</f>
        <v>358</v>
      </c>
      <c r="X160" s="227">
        <f t="shared" ca="1" si="21"/>
        <v>0</v>
      </c>
      <c r="AB160" s="228" t="str">
        <f t="shared" ca="1" si="22"/>
        <v>TantalumKEMET de Mexico</v>
      </c>
    </row>
    <row r="161" spans="1:28" s="227" customFormat="1" ht="51">
      <c r="A161" s="299" t="s">
        <v>1381</v>
      </c>
      <c r="B161" s="182" t="str">
        <f ca="1">IF(LEN(A161)=0,"",INDEX('Smelter Look-up'!$A:$A,MATCH($A161,'Smelter Look-up'!$E:$E,0)))</f>
        <v>Tantalum</v>
      </c>
      <c r="C161" s="186" t="str">
        <f ca="1">IF(LEN(A161)=0,"",INDEX('Smelter Look-up'!$C:$C,MATCH($A161,'Smelter Look-up'!$E:$E,0)))</f>
        <v>TANIOBIS GmbH</v>
      </c>
      <c r="D161" s="230" t="str">
        <f>IF(ISBLANK(A161),"",INDEX('Smelter Look-up'!$C$5:$C$700,MATCH(A161,'Smelter Look-up'!$E$5:$E$700,0)))</f>
        <v>TANIOBIS GmbH</v>
      </c>
      <c r="E161" s="182" t="str">
        <f ca="1">IF(ISERROR($V161),"",OFFSET('Smelter Look-up'!$D$4,$V161-4,0)&amp;"")</f>
        <v>GERMANY</v>
      </c>
      <c r="F161" s="182" t="str">
        <f ca="1">IF(ISERROR($V161),"",OFFSET('Smelter Look-up'!$E$4,$V161-4,0))</f>
        <v>CID002545</v>
      </c>
      <c r="G161" s="182" t="str">
        <f ca="1">IF(C161=$X$4,IF(ISERROR($V161),"Enter smelter details","RMI"),IF(ISERROR($V161),"",OFFSET('Smelter Look-up'!$F$4,$V161-4,0)))</f>
        <v>RMI</v>
      </c>
      <c r="H161" s="183">
        <f ca="1">IF(ISERROR($V161),"",OFFSET('Smelter Look-up'!$G$4,$V161-4,0))</f>
        <v>0</v>
      </c>
      <c r="I161" s="184" t="str">
        <f ca="1">IF(ISERROR($V161),"",OFFSET('Smelter Look-up'!$H$4,$V161-4,0))</f>
        <v>Goslar</v>
      </c>
      <c r="J161" s="184" t="str">
        <f ca="1">IF(ISERROR($V161),"",OFFSET('Smelter Look-up'!$I$4,$V161-4,0))</f>
        <v>Niedersachsen</v>
      </c>
      <c r="K161" s="224"/>
      <c r="L161" s="224"/>
      <c r="M161" s="224"/>
      <c r="N161" s="224"/>
      <c r="O161" s="224"/>
      <c r="P161" s="185"/>
      <c r="Q161" s="225"/>
      <c r="R161" s="182" t="str">
        <f ca="1">IF(ISERROR($V161),"",OFFSET('Smelter Look-up'!$C$4,$V161-4,0)&amp;"")</f>
        <v>TANIOBIS GmbH</v>
      </c>
      <c r="S161" s="181" t="str">
        <f t="shared" ca="1" si="20"/>
        <v>DE</v>
      </c>
      <c r="T161" s="181" t="str">
        <f ca="1">IF(B161="","",IF(ISERROR(MATCH($J161,SorP!$B$1:$B$6226,0)),"",INDIRECT("'SorP'!$A$"&amp;MATCH($S161&amp;$J161,SorP!C:C,0))))</f>
        <v>DE-NI</v>
      </c>
      <c r="U161" s="201"/>
      <c r="V161" s="226">
        <f ca="1">IF(C161="",NA(),IF(OR(C161="Smelter not listed",C161="Smelter not yet identified"),MATCH($B161&amp;$D161,'Smelter Look-up'!$J:$J,0),MATCH($B161&amp;$C161,'Smelter Look-up'!$J:$J,0)))</f>
        <v>385</v>
      </c>
      <c r="X161" s="227">
        <f t="shared" ca="1" si="21"/>
        <v>0</v>
      </c>
      <c r="AB161" s="228" t="str">
        <f t="shared" ca="1" si="22"/>
        <v>TantalumTANIOBIS GmbH</v>
      </c>
    </row>
    <row r="162" spans="1:28" s="227" customFormat="1" ht="63.75">
      <c r="A162" s="299" t="s">
        <v>1383</v>
      </c>
      <c r="B162" s="182" t="str">
        <f ca="1">IF(LEN(A162)=0,"",INDEX('Smelter Look-up'!$A:$A,MATCH($A162,'Smelter Look-up'!$E:$E,0)))</f>
        <v>Tantalum</v>
      </c>
      <c r="C162" s="186" t="str">
        <f ca="1">IF(LEN(A162)=0,"",INDEX('Smelter Look-up'!$C:$C,MATCH($A162,'Smelter Look-up'!$E:$E,0)))</f>
        <v>Materion Newton Inc.</v>
      </c>
      <c r="D162" s="230" t="str">
        <f>IF(ISBLANK(A162),"",INDEX('Smelter Look-up'!$C$5:$C$700,MATCH(A162,'Smelter Look-up'!$E$5:$E$700,0)))</f>
        <v>Materion Newton Inc.</v>
      </c>
      <c r="E162" s="182" t="str">
        <f ca="1">IF(ISERROR($V162),"",OFFSET('Smelter Look-up'!$D$4,$V162-4,0)&amp;"")</f>
        <v>UNITED STATES OF AMERICA</v>
      </c>
      <c r="F162" s="182" t="str">
        <f ca="1">IF(ISERROR($V162),"",OFFSET('Smelter Look-up'!$E$4,$V162-4,0))</f>
        <v>CID002548</v>
      </c>
      <c r="G162" s="182" t="str">
        <f ca="1">IF(C162=$X$4,IF(ISERROR($V162),"Enter smelter details","RMI"),IF(ISERROR($V162),"",OFFSET('Smelter Look-up'!$F$4,$V162-4,0)))</f>
        <v>RMI</v>
      </c>
      <c r="H162" s="183">
        <f ca="1">IF(ISERROR($V162),"",OFFSET('Smelter Look-up'!$G$4,$V162-4,0))</f>
        <v>0</v>
      </c>
      <c r="I162" s="184" t="str">
        <f ca="1">IF(ISERROR($V162),"",OFFSET('Smelter Look-up'!$H$4,$V162-4,0))</f>
        <v>Newton</v>
      </c>
      <c r="J162" s="184" t="str">
        <f ca="1">IF(ISERROR($V162),"",OFFSET('Smelter Look-up'!$I$4,$V162-4,0))</f>
        <v>Massachusetts</v>
      </c>
      <c r="K162" s="224"/>
      <c r="L162" s="224"/>
      <c r="M162" s="224"/>
      <c r="N162" s="224"/>
      <c r="O162" s="224"/>
      <c r="P162" s="185"/>
      <c r="Q162" s="225"/>
      <c r="R162" s="182" t="str">
        <f ca="1">IF(ISERROR($V162),"",OFFSET('Smelter Look-up'!$C$4,$V162-4,0)&amp;"")</f>
        <v>Materion Newton Inc.</v>
      </c>
      <c r="S162" s="181" t="str">
        <f t="shared" ca="1" si="20"/>
        <v>US</v>
      </c>
      <c r="T162" s="181" t="str">
        <f ca="1">IF(B162="","",IF(ISERROR(MATCH($J162,SorP!$B$1:$B$6226,0)),"",INDIRECT("'SorP'!$A$"&amp;MATCH($S162&amp;$J162,SorP!C:C,0))))</f>
        <v>US-MA</v>
      </c>
      <c r="U162" s="201"/>
      <c r="V162" s="226">
        <f ca="1">IF(C162="",NA(),IF(OR(C162="Smelter not listed",C162="Smelter not yet identified"),MATCH($B162&amp;$D162,'Smelter Look-up'!$J:$J,0),MATCH($B162&amp;$C162,'Smelter Look-up'!$J:$J,0)))</f>
        <v>360</v>
      </c>
      <c r="X162" s="227">
        <f t="shared" ca="1" si="21"/>
        <v>0</v>
      </c>
      <c r="AB162" s="228" t="str">
        <f t="shared" ca="1" si="22"/>
        <v>TantalumMaterion Newton Inc.</v>
      </c>
    </row>
    <row r="163" spans="1:28" s="227" customFormat="1" ht="76.5">
      <c r="A163" s="299" t="s">
        <v>2222</v>
      </c>
      <c r="B163" s="182" t="str">
        <f ca="1">IF(LEN(A163)=0,"",INDEX('Smelter Look-up'!$A:$A,MATCH($A163,'Smelter Look-up'!$E:$E,0)))</f>
        <v>Tantalum</v>
      </c>
      <c r="C163" s="186" t="str">
        <f ca="1">IF(LEN(A163)=0,"",INDEX('Smelter Look-up'!$C:$C,MATCH($A163,'Smelter Look-up'!$E:$E,0)))</f>
        <v>Jiangxi Tuohong New Raw Material</v>
      </c>
      <c r="D163" s="230" t="str">
        <f>IF(ISBLANK(A163),"",INDEX('Smelter Look-up'!$C$5:$C$700,MATCH(A163,'Smelter Look-up'!$E$5:$E$700,0)))</f>
        <v>Jiangxi Tuohong New Raw Material</v>
      </c>
      <c r="E163" s="182" t="str">
        <f ca="1">IF(ISERROR($V163),"",OFFSET('Smelter Look-up'!$D$4,$V163-4,0)&amp;"")</f>
        <v>CHINA</v>
      </c>
      <c r="F163" s="182" t="str">
        <f ca="1">IF(ISERROR($V163),"",OFFSET('Smelter Look-up'!$E$4,$V163-4,0))</f>
        <v>CID002842</v>
      </c>
      <c r="G163" s="182" t="str">
        <f ca="1">IF(C163=$X$4,IF(ISERROR($V163),"Enter smelter details","RMI"),IF(ISERROR($V163),"",OFFSET('Smelter Look-up'!$F$4,$V163-4,0)))</f>
        <v>RMI</v>
      </c>
      <c r="H163" s="183">
        <f ca="1">IF(ISERROR($V163),"",OFFSET('Smelter Look-up'!$G$4,$V163-4,0))</f>
        <v>0</v>
      </c>
      <c r="I163" s="184" t="str">
        <f ca="1">IF(ISERROR($V163),"",OFFSET('Smelter Look-up'!$H$4,$V163-4,0))</f>
        <v>Yichun</v>
      </c>
      <c r="J163" s="184" t="str">
        <f ca="1">IF(ISERROR($V163),"",OFFSET('Smelter Look-up'!$I$4,$V163-4,0))</f>
        <v>Jiangxi Sheng</v>
      </c>
      <c r="K163" s="224"/>
      <c r="L163" s="224"/>
      <c r="M163" s="224"/>
      <c r="N163" s="224"/>
      <c r="O163" s="224"/>
      <c r="P163" s="185"/>
      <c r="Q163" s="225"/>
      <c r="R163" s="182" t="str">
        <f ca="1">IF(ISERROR($V163),"",OFFSET('Smelter Look-up'!$C$4,$V163-4,0)&amp;"")</f>
        <v>Jiangxi Tuohong New Raw Material</v>
      </c>
      <c r="S163" s="181" t="str">
        <f t="shared" ca="1" si="20"/>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352</v>
      </c>
      <c r="X163" s="227">
        <f t="shared" ca="1" si="21"/>
        <v>0</v>
      </c>
      <c r="AB163" s="228" t="str">
        <f t="shared" ca="1" si="22"/>
        <v>TantalumJiangxi Tuohong New Raw Material</v>
      </c>
    </row>
    <row r="164" spans="1:28" s="227" customFormat="1" ht="76.5">
      <c r="A164" s="299" t="s">
        <v>1385</v>
      </c>
      <c r="B164" s="182" t="str">
        <f ca="1">IF(LEN(A164)=0,"",INDEX('Smelter Look-up'!$A:$A,MATCH($A164,'Smelter Look-up'!$E:$E,0)))</f>
        <v>Tantalum</v>
      </c>
      <c r="C164" s="186" t="str">
        <f ca="1">IF(LEN(A164)=0,"",INDEX('Smelter Look-up'!$C:$C,MATCH($A164,'Smelter Look-up'!$E:$E,0)))</f>
        <v>TANIOBIS Japan Co., Ltd.</v>
      </c>
      <c r="D164" s="230" t="str">
        <f>IF(ISBLANK(A164),"",INDEX('Smelter Look-up'!$C$5:$C$700,MATCH(A164,'Smelter Look-up'!$E$5:$E$700,0)))</f>
        <v>TANIOBIS Japan Co., Ltd.</v>
      </c>
      <c r="E164" s="182" t="str">
        <f ca="1">IF(ISERROR($V164),"",OFFSET('Smelter Look-up'!$D$4,$V164-4,0)&amp;"")</f>
        <v>JAPAN</v>
      </c>
      <c r="F164" s="182" t="str">
        <f ca="1">IF(ISERROR($V164),"",OFFSET('Smelter Look-up'!$E$4,$V164-4,0))</f>
        <v>CID002549</v>
      </c>
      <c r="G164" s="182" t="str">
        <f ca="1">IF(C164=$X$4,IF(ISERROR($V164),"Enter smelter details","RMI"),IF(ISERROR($V164),"",OFFSET('Smelter Look-up'!$F$4,$V164-4,0)))</f>
        <v>RMI</v>
      </c>
      <c r="H164" s="183">
        <f ca="1">IF(ISERROR($V164),"",OFFSET('Smelter Look-up'!$G$4,$V164-4,0))</f>
        <v>0</v>
      </c>
      <c r="I164" s="184" t="str">
        <f ca="1">IF(ISERROR($V164),"",OFFSET('Smelter Look-up'!$H$4,$V164-4,0))</f>
        <v>Hitachi Ohmiya-shi</v>
      </c>
      <c r="J164" s="184" t="str">
        <f ca="1">IF(ISERROR($V164),"",OFFSET('Smelter Look-up'!$I$4,$V164-4,0))</f>
        <v>Ibaraki</v>
      </c>
      <c r="K164" s="224"/>
      <c r="L164" s="224"/>
      <c r="M164" s="224"/>
      <c r="N164" s="224"/>
      <c r="O164" s="224"/>
      <c r="P164" s="185"/>
      <c r="Q164" s="225"/>
      <c r="R164" s="182" t="str">
        <f ca="1">IF(ISERROR($V164),"",OFFSET('Smelter Look-up'!$C$4,$V164-4,0)&amp;"")</f>
        <v>TANIOBIS Japan Co., Ltd.</v>
      </c>
      <c r="S164" s="181" t="str">
        <f t="shared" ca="1" si="20"/>
        <v>JP</v>
      </c>
      <c r="T164" s="181" t="str">
        <f ca="1">IF(B164="","",IF(ISERROR(MATCH($J164,SorP!$B$1:$B$6226,0)),"",INDIRECT("'SorP'!$A$"&amp;MATCH($S164&amp;$J164,SorP!C:C,0))))</f>
        <v>JP-08</v>
      </c>
      <c r="U164" s="201"/>
      <c r="V164" s="226">
        <f ca="1">IF(C164="",NA(),IF(OR(C164="Smelter not listed",C164="Smelter not yet identified"),MATCH($B164&amp;$D164,'Smelter Look-up'!$J:$J,0),MATCH($B164&amp;$C164,'Smelter Look-up'!$J:$J,0)))</f>
        <v>386</v>
      </c>
      <c r="X164" s="227">
        <f t="shared" ca="1" si="21"/>
        <v>0</v>
      </c>
      <c r="AB164" s="228" t="str">
        <f t="shared" ca="1" si="22"/>
        <v>TantalumTANIOBIS Japan Co., Ltd.</v>
      </c>
    </row>
    <row r="165" spans="1:28" s="227" customFormat="1" ht="76.5">
      <c r="A165" s="299" t="s">
        <v>1386</v>
      </c>
      <c r="B165" s="182" t="str">
        <f ca="1">IF(LEN(A165)=0,"",INDEX('Smelter Look-up'!$A:$A,MATCH($A165,'Smelter Look-up'!$E:$E,0)))</f>
        <v>Tantalum</v>
      </c>
      <c r="C165" s="186" t="str">
        <f ca="1">IF(LEN(A165)=0,"",INDEX('Smelter Look-up'!$C:$C,MATCH($A165,'Smelter Look-up'!$E:$E,0)))</f>
        <v>TANIOBIS Smelting GmbH &amp; Co. KG</v>
      </c>
      <c r="D165" s="230" t="str">
        <f>IF(ISBLANK(A165),"",INDEX('Smelter Look-up'!$C$5:$C$700,MATCH(A165,'Smelter Look-up'!$E$5:$E$700,0)))</f>
        <v>TANIOBIS Smelting GmbH &amp; Co. KG</v>
      </c>
      <c r="E165" s="182" t="str">
        <f ca="1">IF(ISERROR($V165),"",OFFSET('Smelter Look-up'!$D$4,$V165-4,0)&amp;"")</f>
        <v>GERMANY</v>
      </c>
      <c r="F165" s="182" t="str">
        <f ca="1">IF(ISERROR($V165),"",OFFSET('Smelter Look-up'!$E$4,$V165-4,0))</f>
        <v>CID002550</v>
      </c>
      <c r="G165" s="182" t="str">
        <f ca="1">IF(C165=$X$4,IF(ISERROR($V165),"Enter smelter details","RMI"),IF(ISERROR($V165),"",OFFSET('Smelter Look-up'!$F$4,$V165-4,0)))</f>
        <v>RMI</v>
      </c>
      <c r="H165" s="183">
        <f ca="1">IF(ISERROR($V165),"",OFFSET('Smelter Look-up'!$G$4,$V165-4,0))</f>
        <v>0</v>
      </c>
      <c r="I165" s="184" t="str">
        <f ca="1">IF(ISERROR($V165),"",OFFSET('Smelter Look-up'!$H$4,$V165-4,0))</f>
        <v>Laufenburg</v>
      </c>
      <c r="J165" s="184" t="str">
        <f ca="1">IF(ISERROR($V165),"",OFFSET('Smelter Look-up'!$I$4,$V165-4,0))</f>
        <v>Baden-Württemberg</v>
      </c>
      <c r="K165" s="224"/>
      <c r="L165" s="224"/>
      <c r="M165" s="224"/>
      <c r="N165" s="224"/>
      <c r="O165" s="224"/>
      <c r="P165" s="185"/>
      <c r="Q165" s="225"/>
      <c r="R165" s="182" t="str">
        <f ca="1">IF(ISERROR($V165),"",OFFSET('Smelter Look-up'!$C$4,$V165-4,0)&amp;"")</f>
        <v>TANIOBIS Smelting GmbH &amp; Co. KG</v>
      </c>
      <c r="S165" s="181" t="str">
        <f t="shared" ca="1" si="20"/>
        <v>DE</v>
      </c>
      <c r="T165" s="181" t="str">
        <f ca="1">IF(B165="","",IF(ISERROR(MATCH($J165,SorP!$B$1:$B$6226,0)),"",INDIRECT("'SorP'!$A$"&amp;MATCH($S165&amp;$J165,SorP!C:C,0))))</f>
        <v>DE-BW</v>
      </c>
      <c r="U165" s="201"/>
      <c r="V165" s="226">
        <f ca="1">IF(C165="",NA(),IF(OR(C165="Smelter not listed",C165="Smelter not yet identified"),MATCH($B165&amp;$D165,'Smelter Look-up'!$J:$J,0),MATCH($B165&amp;$C165,'Smelter Look-up'!$J:$J,0)))</f>
        <v>387</v>
      </c>
      <c r="X165" s="227">
        <f t="shared" ca="1" si="21"/>
        <v>0</v>
      </c>
      <c r="AB165" s="228" t="str">
        <f t="shared" ca="1" si="22"/>
        <v>TantalumTANIOBIS Smelting GmbH &amp; Co. KG</v>
      </c>
    </row>
    <row r="166" spans="1:28" s="227" customFormat="1" ht="89.25">
      <c r="A166" s="299" t="s">
        <v>734</v>
      </c>
      <c r="B166" s="182" t="str">
        <f ca="1">IF(LEN(A166)=0,"",INDEX('Smelter Look-up'!$A:$A,MATCH($A166,'Smelter Look-up'!$E:$E,0)))</f>
        <v>Tantalum</v>
      </c>
      <c r="C166" s="186" t="str">
        <f ca="1">IF(LEN(A166)=0,"",INDEX('Smelter Look-up'!$C:$C,MATCH($A166,'Smelter Look-up'!$E:$E,0)))</f>
        <v>Metallurgical Products India Pvt., Ltd.</v>
      </c>
      <c r="D166" s="230" t="str">
        <f>IF(ISBLANK(A166),"",INDEX('Smelter Look-up'!$C$5:$C$700,MATCH(A166,'Smelter Look-up'!$E$5:$E$700,0)))</f>
        <v>Metallurgical Products India Pvt., Ltd.</v>
      </c>
      <c r="E166" s="182" t="str">
        <f ca="1">IF(ISERROR($V166),"",OFFSET('Smelter Look-up'!$D$4,$V166-4,0)&amp;"")</f>
        <v>INDIA</v>
      </c>
      <c r="F166" s="182" t="str">
        <f ca="1">IF(ISERROR($V166),"",OFFSET('Smelter Look-up'!$E$4,$V166-4,0))</f>
        <v>CID001163</v>
      </c>
      <c r="G166" s="182" t="str">
        <f ca="1">IF(C166=$X$4,IF(ISERROR($V166),"Enter smelter details","RMI"),IF(ISERROR($V166),"",OFFSET('Smelter Look-up'!$F$4,$V166-4,0)))</f>
        <v>RMI</v>
      </c>
      <c r="H166" s="183">
        <f ca="1">IF(ISERROR($V166),"",OFFSET('Smelter Look-up'!$G$4,$V166-4,0))</f>
        <v>0</v>
      </c>
      <c r="I166" s="184" t="str">
        <f ca="1">IF(ISERROR($V166),"",OFFSET('Smelter Look-up'!$H$4,$V166-4,0))</f>
        <v>District Raigad</v>
      </c>
      <c r="J166" s="184" t="str">
        <f ca="1">IF(ISERROR($V166),"",OFFSET('Smelter Look-up'!$I$4,$V166-4,0))</f>
        <v>Mahārāshtra</v>
      </c>
      <c r="K166" s="224"/>
      <c r="L166" s="224"/>
      <c r="M166" s="224"/>
      <c r="N166" s="224"/>
      <c r="O166" s="224"/>
      <c r="P166" s="185"/>
      <c r="Q166" s="225"/>
      <c r="R166" s="182" t="str">
        <f ca="1">IF(ISERROR($V166),"",OFFSET('Smelter Look-up'!$C$4,$V166-4,0)&amp;"")</f>
        <v>Metallurgical Products India Pvt., Ltd.</v>
      </c>
      <c r="S166" s="181" t="str">
        <f t="shared" ref="S166:S196" ca="1" si="23">IF(B166="","",IF(ISERROR(MATCH($E166,CL,0)),"Unknown",INDIRECT("'C'!$A$"&amp;MATCH($E166,CL,0)+1)))</f>
        <v>IN</v>
      </c>
      <c r="T166" s="181" t="str">
        <f ca="1">IF(B166="","",IF(ISERROR(MATCH($J166,SorP!$B$1:$B$6226,0)),"",INDIRECT("'SorP'!$A$"&amp;MATCH($S166&amp;$J166,SorP!C:C,0))))</f>
        <v>IN-MH</v>
      </c>
      <c r="U166" s="201"/>
      <c r="V166" s="226">
        <f ca="1">IF(C166="",NA(),IF(OR(C166="Smelter not listed",C166="Smelter not yet identified"),MATCH($B166&amp;$D166,'Smelter Look-up'!$J:$J,0),MATCH($B166&amp;$C166,'Smelter Look-up'!$J:$J,0)))</f>
        <v>362</v>
      </c>
      <c r="X166" s="227">
        <f t="shared" ref="X166:X196" ca="1" si="24">IF(AND(C166="Smelter not listed",OR(LEN(D166)=0,LEN(E166)=0)),1,0)</f>
        <v>0</v>
      </c>
      <c r="AB166" s="228" t="str">
        <f t="shared" ref="AB166:AB196" ca="1" si="25">B166&amp;C166</f>
        <v>TantalumMetallurgical Products India Pvt., Ltd.</v>
      </c>
    </row>
    <row r="167" spans="1:28" s="227" customFormat="1" ht="76.5">
      <c r="A167" s="299" t="s">
        <v>1376</v>
      </c>
      <c r="B167" s="182" t="str">
        <f ca="1">IF(LEN(A167)=0,"",INDEX('Smelter Look-up'!$A:$A,MATCH($A167,'Smelter Look-up'!$E:$E,0)))</f>
        <v>Tantalum</v>
      </c>
      <c r="C167" s="186" t="str">
        <f ca="1">IF(LEN(A167)=0,"",INDEX('Smelter Look-up'!$C:$C,MATCH($A167,'Smelter Look-up'!$E:$E,0)))</f>
        <v>Global Advanced Metals Aizu</v>
      </c>
      <c r="D167" s="230" t="str">
        <f>IF(ISBLANK(A167),"",INDEX('Smelter Look-up'!$C$5:$C$700,MATCH(A167,'Smelter Look-up'!$E$5:$E$700,0)))</f>
        <v>Global Advanced Metals Aizu</v>
      </c>
      <c r="E167" s="182" t="str">
        <f ca="1">IF(ISERROR($V167),"",OFFSET('Smelter Look-up'!$D$4,$V167-4,0)&amp;"")</f>
        <v>JAPAN</v>
      </c>
      <c r="F167" s="182" t="str">
        <f ca="1">IF(ISERROR($V167),"",OFFSET('Smelter Look-up'!$E$4,$V167-4,0))</f>
        <v>CID002558</v>
      </c>
      <c r="G167" s="182" t="str">
        <f ca="1">IF(C167=$X$4,IF(ISERROR($V167),"Enter smelter details","RMI"),IF(ISERROR($V167),"",OFFSET('Smelter Look-up'!$F$4,$V167-4,0)))</f>
        <v>RMI</v>
      </c>
      <c r="H167" s="183">
        <f ca="1">IF(ISERROR($V167),"",OFFSET('Smelter Look-up'!$G$4,$V167-4,0))</f>
        <v>0</v>
      </c>
      <c r="I167" s="184" t="str">
        <f ca="1">IF(ISERROR($V167),"",OFFSET('Smelter Look-up'!$H$4,$V167-4,0))</f>
        <v>Aizuwakamatsu</v>
      </c>
      <c r="J167" s="184" t="str">
        <f ca="1">IF(ISERROR($V167),"",OFFSET('Smelter Look-up'!$I$4,$V167-4,0))</f>
        <v>Fukushima</v>
      </c>
      <c r="K167" s="224"/>
      <c r="L167" s="224"/>
      <c r="M167" s="224"/>
      <c r="N167" s="224"/>
      <c r="O167" s="224"/>
      <c r="P167" s="185"/>
      <c r="Q167" s="225"/>
      <c r="R167" s="182" t="str">
        <f ca="1">IF(ISERROR($V167),"",OFFSET('Smelter Look-up'!$C$4,$V167-4,0)&amp;"")</f>
        <v>Global Advanced Metals Aizu</v>
      </c>
      <c r="S167" s="181" t="str">
        <f t="shared" ca="1" si="23"/>
        <v>JP</v>
      </c>
      <c r="T167" s="181" t="str">
        <f ca="1">IF(B167="","",IF(ISERROR(MATCH($J167,SorP!$B$1:$B$6226,0)),"",INDIRECT("'SorP'!$A$"&amp;MATCH($S167&amp;$J167,SorP!C:C,0))))</f>
        <v>JP-07</v>
      </c>
      <c r="U167" s="201"/>
      <c r="V167" s="226">
        <f ca="1">IF(C167="",NA(),IF(OR(C167="Smelter not listed",C167="Smelter not yet identified"),MATCH($B167&amp;$D167,'Smelter Look-up'!$J:$J,0),MATCH($B167&amp;$C167,'Smelter Look-up'!$J:$J,0)))</f>
        <v>339</v>
      </c>
      <c r="X167" s="227">
        <f t="shared" ca="1" si="24"/>
        <v>0</v>
      </c>
      <c r="AB167" s="228" t="str">
        <f t="shared" ca="1" si="25"/>
        <v>TantalumGlobal Advanced Metals Aizu</v>
      </c>
    </row>
    <row r="168" spans="1:28" s="227" customFormat="1" ht="63.75">
      <c r="A168" s="299" t="s">
        <v>735</v>
      </c>
      <c r="B168" s="182" t="str">
        <f ca="1">IF(LEN(A168)=0,"",INDEX('Smelter Look-up'!$A:$A,MATCH($A168,'Smelter Look-up'!$E:$E,0)))</f>
        <v>Tantalum</v>
      </c>
      <c r="C168" s="186" t="str">
        <f ca="1">IF(LEN(A168)=0,"",INDEX('Smelter Look-up'!$C:$C,MATCH($A168,'Smelter Look-up'!$E:$E,0)))</f>
        <v>Mineracao Taboca S.A.</v>
      </c>
      <c r="D168" s="230" t="str">
        <f>IF(ISBLANK(A168),"",INDEX('Smelter Look-up'!$C$5:$C$700,MATCH(A168,'Smelter Look-up'!$E$5:$E$700,0)))</f>
        <v>Mineracao Taboca S.A.</v>
      </c>
      <c r="E168" s="182" t="str">
        <f ca="1">IF(ISERROR($V168),"",OFFSET('Smelter Look-up'!$D$4,$V168-4,0)&amp;"")</f>
        <v>BRAZIL</v>
      </c>
      <c r="F168" s="182" t="str">
        <f ca="1">IF(ISERROR($V168),"",OFFSET('Smelter Look-up'!$E$4,$V168-4,0))</f>
        <v>CID001175</v>
      </c>
      <c r="G168" s="182" t="str">
        <f ca="1">IF(C168=$X$4,IF(ISERROR($V168),"Enter smelter details","RMI"),IF(ISERROR($V168),"",OFFSET('Smelter Look-up'!$F$4,$V168-4,0)))</f>
        <v>RMI</v>
      </c>
      <c r="H168" s="183">
        <f ca="1">IF(ISERROR($V168),"",OFFSET('Smelter Look-up'!$G$4,$V168-4,0))</f>
        <v>0</v>
      </c>
      <c r="I168" s="184" t="str">
        <f ca="1">IF(ISERROR($V168),"",OFFSET('Smelter Look-up'!$H$4,$V168-4,0))</f>
        <v>Presidente Figueiredo</v>
      </c>
      <c r="J168" s="184" t="str">
        <f ca="1">IF(ISERROR($V168),"",OFFSET('Smelter Look-up'!$I$4,$V168-4,0))</f>
        <v>Amazonas</v>
      </c>
      <c r="K168" s="224"/>
      <c r="L168" s="224"/>
      <c r="M168" s="224"/>
      <c r="N168" s="224"/>
      <c r="O168" s="224"/>
      <c r="P168" s="185"/>
      <c r="Q168" s="225"/>
      <c r="R168" s="182" t="str">
        <f ca="1">IF(ISERROR($V168),"",OFFSET('Smelter Look-up'!$C$4,$V168-4,0)&amp;"")</f>
        <v>Mineracao Taboca S.A.</v>
      </c>
      <c r="S168" s="181" t="str">
        <f t="shared" ca="1" si="23"/>
        <v>BR</v>
      </c>
      <c r="T168" s="181" t="str">
        <f ca="1">IF(B168="","",IF(ISERROR(MATCH($J168,SorP!$B$1:$B$6226,0)),"",INDIRECT("'SorP'!$A$"&amp;MATCH($S168&amp;$J168,SorP!C:C,0))))</f>
        <v>BR-AM</v>
      </c>
      <c r="U168" s="201"/>
      <c r="V168" s="226">
        <f ca="1">IF(C168="",NA(),IF(OR(C168="Smelter not listed",C168="Smelter not yet identified"),MATCH($B168&amp;$D168,'Smelter Look-up'!$J:$J,0),MATCH($B168&amp;$C168,'Smelter Look-up'!$J:$J,0)))</f>
        <v>363</v>
      </c>
      <c r="X168" s="227">
        <f t="shared" ca="1" si="24"/>
        <v>0</v>
      </c>
      <c r="AB168" s="228" t="str">
        <f t="shared" ca="1" si="25"/>
        <v>TantalumMineracao Taboca S.A.</v>
      </c>
    </row>
    <row r="169" spans="1:28" s="227" customFormat="1" ht="63.75">
      <c r="A169" s="299" t="s">
        <v>741</v>
      </c>
      <c r="B169" s="182" t="str">
        <f ca="1">IF(LEN(A169)=0,"",INDEX('Smelter Look-up'!$A:$A,MATCH($A169,'Smelter Look-up'!$E:$E,0)))</f>
        <v>Tantalum</v>
      </c>
      <c r="C169" s="186" t="str">
        <f ca="1">IF(LEN(A169)=0,"",INDEX('Smelter Look-up'!$C:$C,MATCH($A169,'Smelter Look-up'!$E:$E,0)))</f>
        <v>Taki Chemical Co., Ltd.</v>
      </c>
      <c r="D169" s="230" t="str">
        <f>IF(ISBLANK(A169),"",INDEX('Smelter Look-up'!$C$5:$C$700,MATCH(A169,'Smelter Look-up'!$E$5:$E$700,0)))</f>
        <v>Taki Chemical Co., Ltd.</v>
      </c>
      <c r="E169" s="182" t="str">
        <f ca="1">IF(ISERROR($V169),"",OFFSET('Smelter Look-up'!$D$4,$V169-4,0)&amp;"")</f>
        <v>JAPAN</v>
      </c>
      <c r="F169" s="182" t="str">
        <f ca="1">IF(ISERROR($V169),"",OFFSET('Smelter Look-up'!$E$4,$V169-4,0))</f>
        <v>CID001869</v>
      </c>
      <c r="G169" s="182" t="str">
        <f ca="1">IF(C169=$X$4,IF(ISERROR($V169),"Enter smelter details","RMI"),IF(ISERROR($V169),"",OFFSET('Smelter Look-up'!$F$4,$V169-4,0)))</f>
        <v>RMI</v>
      </c>
      <c r="H169" s="183">
        <f ca="1">IF(ISERROR($V169),"",OFFSET('Smelter Look-up'!$G$4,$V169-4,0))</f>
        <v>0</v>
      </c>
      <c r="I169" s="184" t="str">
        <f ca="1">IF(ISERROR($V169),"",OFFSET('Smelter Look-up'!$H$4,$V169-4,0))</f>
        <v>Harima</v>
      </c>
      <c r="J169" s="184" t="str">
        <f ca="1">IF(ISERROR($V169),"",OFFSET('Smelter Look-up'!$I$4,$V169-4,0))</f>
        <v>Hyogo</v>
      </c>
      <c r="K169" s="224"/>
      <c r="L169" s="224"/>
      <c r="M169" s="224"/>
      <c r="N169" s="224"/>
      <c r="O169" s="224"/>
      <c r="P169" s="185"/>
      <c r="Q169" s="225"/>
      <c r="R169" s="182" t="str">
        <f ca="1">IF(ISERROR($V169),"",OFFSET('Smelter Look-up'!$C$4,$V169-4,0)&amp;"")</f>
        <v>Taki Chemical Co., Ltd.</v>
      </c>
      <c r="S169" s="181" t="str">
        <f t="shared" ca="1" si="23"/>
        <v>JP</v>
      </c>
      <c r="T169" s="181" t="str">
        <f ca="1">IF(B169="","",IF(ISERROR(MATCH($J169,SorP!$B$1:$B$6226,0)),"",INDIRECT("'SorP'!$A$"&amp;MATCH($S169&amp;$J169,SorP!C:C,0))))</f>
        <v>JP-28</v>
      </c>
      <c r="U169" s="201"/>
      <c r="V169" s="226">
        <f ca="1">IF(C169="",NA(),IF(OR(C169="Smelter not listed",C169="Smelter not yet identified"),MATCH($B169&amp;$D169,'Smelter Look-up'!$J:$J,0),MATCH($B169&amp;$C169,'Smelter Look-up'!$J:$J,0)))</f>
        <v>382</v>
      </c>
      <c r="X169" s="227">
        <f t="shared" ca="1" si="24"/>
        <v>0</v>
      </c>
      <c r="AB169" s="228" t="str">
        <f t="shared" ca="1" si="25"/>
        <v>TantalumTaki Chemical Co., Ltd.</v>
      </c>
    </row>
    <row r="170" spans="1:28" s="227" customFormat="1" ht="102">
      <c r="A170" s="299" t="s">
        <v>1363</v>
      </c>
      <c r="B170" s="182" t="str">
        <f ca="1">IF(LEN(A170)=0,"",INDEX('Smelter Look-up'!$A:$A,MATCH($A170,'Smelter Look-up'!$E:$E,0)))</f>
        <v>Tantalum</v>
      </c>
      <c r="C170" s="186" t="str">
        <f ca="1">IF(LEN(A170)=0,"",INDEX('Smelter Look-up'!$C:$C,MATCH($A170,'Smelter Look-up'!$E:$E,0)))</f>
        <v>Jiangxi Dinghai Tantalum &amp; Niobium Co., Ltd.</v>
      </c>
      <c r="D170" s="230" t="str">
        <f>IF(ISBLANK(A170),"",INDEX('Smelter Look-up'!$C$5:$C$700,MATCH(A170,'Smelter Look-up'!$E$5:$E$700,0)))</f>
        <v>Jiangxi Dinghai Tantalum &amp; Niobium Co., Ltd.</v>
      </c>
      <c r="E170" s="182" t="str">
        <f ca="1">IF(ISERROR($V170),"",OFFSET('Smelter Look-up'!$D$4,$V170-4,0)&amp;"")</f>
        <v>CHINA</v>
      </c>
      <c r="F170" s="182" t="str">
        <f ca="1">IF(ISERROR($V170),"",OFFSET('Smelter Look-up'!$E$4,$V170-4,0))</f>
        <v>CID002512</v>
      </c>
      <c r="G170" s="182" t="str">
        <f ca="1">IF(C170=$X$4,IF(ISERROR($V170),"Enter smelter details","RMI"),IF(ISERROR($V170),"",OFFSET('Smelter Look-up'!$F$4,$V170-4,0)))</f>
        <v>RMI</v>
      </c>
      <c r="H170" s="183">
        <f ca="1">IF(ISERROR($V170),"",OFFSET('Smelter Look-up'!$G$4,$V170-4,0))</f>
        <v>0</v>
      </c>
      <c r="I170" s="184" t="str">
        <f ca="1">IF(ISERROR($V170),"",OFFSET('Smelter Look-up'!$H$4,$V170-4,0))</f>
        <v>Fengxin</v>
      </c>
      <c r="J170" s="184" t="str">
        <f ca="1">IF(ISERROR($V170),"",OFFSET('Smelter Look-up'!$I$4,$V170-4,0))</f>
        <v>Jiangxi Sheng</v>
      </c>
      <c r="K170" s="224"/>
      <c r="L170" s="224"/>
      <c r="M170" s="224"/>
      <c r="N170" s="224"/>
      <c r="O170" s="224"/>
      <c r="P170" s="185"/>
      <c r="Q170" s="225"/>
      <c r="R170" s="182" t="str">
        <f ca="1">IF(ISERROR($V170),"",OFFSET('Smelter Look-up'!$C$4,$V170-4,0)&amp;"")</f>
        <v>Jiangxi Dinghai Tantalum &amp; Niobium Co., Ltd.</v>
      </c>
      <c r="S170" s="181" t="str">
        <f t="shared" ca="1" si="23"/>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349</v>
      </c>
      <c r="X170" s="227">
        <f t="shared" ca="1" si="24"/>
        <v>0</v>
      </c>
      <c r="AB170" s="228" t="str">
        <f t="shared" ca="1" si="25"/>
        <v>TantalumJiangxi Dinghai Tantalum &amp; Niobium Co., Ltd.</v>
      </c>
    </row>
    <row r="171" spans="1:28" s="227" customFormat="1" ht="76.5">
      <c r="A171" s="299" t="s">
        <v>1716</v>
      </c>
      <c r="B171" s="182" t="str">
        <f ca="1">IF(LEN(A171)=0,"",INDEX('Smelter Look-up'!$A:$A,MATCH($A171,'Smelter Look-up'!$E:$E,0)))</f>
        <v>Tantalum</v>
      </c>
      <c r="C171" s="186" t="str">
        <f ca="1">IF(LEN(A171)=0,"",INDEX('Smelter Look-up'!$C:$C,MATCH($A171,'Smelter Look-up'!$E:$E,0)))</f>
        <v>Resind Industria e Comercio Ltda.</v>
      </c>
      <c r="D171" s="230" t="str">
        <f>IF(ISBLANK(A171),"",INDEX('Smelter Look-up'!$C$5:$C$700,MATCH(A171,'Smelter Look-up'!$E$5:$E$700,0)))</f>
        <v>Resind Industria e Comercio Ltda.</v>
      </c>
      <c r="E171" s="182" t="str">
        <f ca="1">IF(ISERROR($V171),"",OFFSET('Smelter Look-up'!$D$4,$V171-4,0)&amp;"")</f>
        <v>BRAZIL</v>
      </c>
      <c r="F171" s="182" t="str">
        <f ca="1">IF(ISERROR($V171),"",OFFSET('Smelter Look-up'!$E$4,$V171-4,0))</f>
        <v>CID002707</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374</v>
      </c>
      <c r="X171" s="227">
        <f t="shared" ca="1" si="24"/>
        <v>0</v>
      </c>
      <c r="AB171" s="228" t="str">
        <f t="shared" ca="1" si="25"/>
        <v>TantalumResind Industria e Comercio Ltda.</v>
      </c>
    </row>
    <row r="172" spans="1:28" s="227" customFormat="1" ht="114.75">
      <c r="A172" s="299" t="s">
        <v>14952</v>
      </c>
      <c r="B172" s="182" t="str">
        <f ca="1">IF(LEN(A172)=0,"",INDEX('Smelter Look-up'!$A:$A,MATCH($A172,'Smelter Look-up'!$E:$E,0)))</f>
        <v>Tantalum</v>
      </c>
      <c r="C172" s="186" t="str">
        <f ca="1">IF(LEN(A172)=0,"",INDEX('Smelter Look-up'!$C:$C,MATCH($A172,'Smelter Look-up'!$E:$E,0)))</f>
        <v>RFH Yancheng Jinye New Material Technology Co., Ltd.</v>
      </c>
      <c r="D172" s="230" t="str">
        <f>IF(ISBLANK(A172),"",INDEX('Smelter Look-up'!$C$5:$C$700,MATCH(A172,'Smelter Look-up'!$E$5:$E$700,0)))</f>
        <v>RFH Yancheng Jinye New Material Technology Co., Ltd.</v>
      </c>
      <c r="E172" s="182" t="str">
        <f ca="1">IF(ISERROR($V172),"",OFFSET('Smelter Look-up'!$D$4,$V172-4,0)&amp;"")</f>
        <v>CHINA</v>
      </c>
      <c r="F172" s="182" t="str">
        <f ca="1">IF(ISERROR($V172),"",OFFSET('Smelter Look-up'!$E$4,$V172-4,0))</f>
        <v>CID003583</v>
      </c>
      <c r="G172" s="182" t="str">
        <f ca="1">IF(C172=$X$4,IF(ISERROR($V172),"Enter smelter details","RMI"),IF(ISERROR($V172),"",OFFSET('Smelter Look-up'!$F$4,$V172-4,0)))</f>
        <v>RMI</v>
      </c>
      <c r="H172" s="183">
        <f ca="1">IF(ISERROR($V172),"",OFFSET('Smelter Look-up'!$G$4,$V172-4,0))</f>
        <v>0</v>
      </c>
      <c r="I172" s="184" t="str">
        <f ca="1">IF(ISERROR($V172),"",OFFSET('Smelter Look-up'!$H$4,$V172-4,0))</f>
        <v>Yancheng City</v>
      </c>
      <c r="J172" s="184" t="str">
        <f ca="1">IF(ISERROR($V172),"",OFFSET('Smelter Look-up'!$I$4,$V172-4,0))</f>
        <v>Jiangsu Sheng</v>
      </c>
      <c r="K172" s="224"/>
      <c r="L172" s="224"/>
      <c r="M172" s="224"/>
      <c r="N172" s="224"/>
      <c r="O172" s="224"/>
      <c r="P172" s="185"/>
      <c r="Q172" s="225"/>
      <c r="R172" s="182" t="str">
        <f ca="1">IF(ISERROR($V172),"",OFFSET('Smelter Look-up'!$C$4,$V172-4,0)&amp;"")</f>
        <v>RFH Yancheng Jinye New Material Technology Co., Ltd.</v>
      </c>
      <c r="S172" s="181" t="str">
        <f t="shared" ca="1" si="23"/>
        <v>CN</v>
      </c>
      <c r="T172" s="181" t="str">
        <f ca="1">IF(B172="","",IF(ISERROR(MATCH($J172,SorP!$B$1:$B$6226,0)),"",INDIRECT("'SorP'!$A$"&amp;MATCH($S172&amp;$J172,SorP!C:C,0))))</f>
        <v>CN-JS</v>
      </c>
      <c r="U172" s="201"/>
      <c r="V172" s="226">
        <f ca="1">IF(C172="",NA(),IF(OR(C172="Smelter not listed",C172="Smelter not yet identified"),MATCH($B172&amp;$D172,'Smelter Look-up'!$J:$J,0),MATCH($B172&amp;$C172,'Smelter Look-up'!$J:$J,0)))</f>
        <v>378</v>
      </c>
      <c r="X172" s="227">
        <f t="shared" ca="1" si="24"/>
        <v>0</v>
      </c>
      <c r="AB172" s="228" t="str">
        <f t="shared" ca="1" si="25"/>
        <v>TantalumRFH Yancheng Jinye New Material Technology Co., Ltd.</v>
      </c>
    </row>
    <row r="173" spans="1:28" s="227" customFormat="1" ht="102">
      <c r="A173" s="299" t="s">
        <v>640</v>
      </c>
      <c r="B173" s="182" t="str">
        <f ca="1">IF(LEN(A173)=0,"",INDEX('Smelter Look-up'!$A:$A,MATCH($A173,'Smelter Look-up'!$E:$E,0)))</f>
        <v>Gold</v>
      </c>
      <c r="C173" s="186" t="str">
        <f ca="1">IF(LEN(A173)=0,"",INDEX('Smelter Look-up'!$C:$C,MATCH($A173,'Smelter Look-up'!$E:$E,0)))</f>
        <v>Atasay Kuyumculuk Sanayi Ve Ticaret A.S.</v>
      </c>
      <c r="D173" s="230" t="str">
        <f>IF(ISBLANK(A173),"",INDEX('Smelter Look-up'!$C$5:$C$700,MATCH(A173,'Smelter Look-up'!$E$5:$E$700,0)))</f>
        <v>Atasay Kuyumculuk Sanayi Ve Ticaret A.S.</v>
      </c>
      <c r="E173" s="182" t="str">
        <f ca="1">IF(ISERROR($V173),"",OFFSET('Smelter Look-up'!$D$4,$V173-4,0)&amp;"")</f>
        <v>TURKEY</v>
      </c>
      <c r="F173" s="182" t="str">
        <f ca="1">IF(ISERROR($V173),"",OFFSET('Smelter Look-up'!$E$4,$V173-4,0))</f>
        <v>CID000103</v>
      </c>
      <c r="G173" s="182" t="str">
        <f ca="1">IF(C173=$X$4,IF(ISERROR($V173),"Enter smelter details","RMI"),IF(ISERROR($V173),"",OFFSET('Smelter Look-up'!$F$4,$V173-4,0)))</f>
        <v>RMI</v>
      </c>
      <c r="H173" s="183">
        <f ca="1">IF(ISERROR($V173),"",OFFSET('Smelter Look-up'!$G$4,$V173-4,0))</f>
        <v>0</v>
      </c>
      <c r="I173" s="184" t="str">
        <f ca="1">IF(ISERROR($V173),"",OFFSET('Smelter Look-up'!$H$4,$V173-4,0))</f>
        <v>Istanbul</v>
      </c>
      <c r="J173" s="184" t="str">
        <f ca="1">IF(ISERROR($V173),"",OFFSET('Smelter Look-up'!$I$4,$V173-4,0))</f>
        <v>İstanbul</v>
      </c>
      <c r="K173" s="224"/>
      <c r="L173" s="224"/>
      <c r="M173" s="224"/>
      <c r="N173" s="224"/>
      <c r="O173" s="224"/>
      <c r="P173" s="185"/>
      <c r="Q173" s="225"/>
      <c r="R173" s="182" t="str">
        <f ca="1">IF(ISERROR($V173),"",OFFSET('Smelter Look-up'!$C$4,$V173-4,0)&amp;"")</f>
        <v>Atasay Kuyumculuk Sanayi Ve Ticaret A.S.</v>
      </c>
      <c r="S173" s="181" t="str">
        <f t="shared" ca="1" si="23"/>
        <v>TR</v>
      </c>
      <c r="T173" s="181" t="str">
        <f ca="1">IF(B173="","",IF(ISERROR(MATCH($J173,SorP!$B$1:$B$6226,0)),"",INDIRECT("'SorP'!$A$"&amp;MATCH($S173&amp;$J173,SorP!C:C,0))))</f>
        <v>TR-34</v>
      </c>
      <c r="U173" s="201"/>
      <c r="V173" s="226">
        <f ca="1">IF(C173="",NA(),IF(OR(C173="Smelter not listed",C173="Smelter not yet identified"),MATCH($B173&amp;$D173,'Smelter Look-up'!$J:$J,0),MATCH($B173&amp;$C173,'Smelter Look-up'!$J:$J,0)))</f>
        <v>35</v>
      </c>
      <c r="X173" s="227">
        <f t="shared" ca="1" si="24"/>
        <v>0</v>
      </c>
      <c r="AB173" s="228" t="str">
        <f t="shared" ca="1" si="25"/>
        <v>GoldAtasay Kuyumculuk Sanayi Ve Ticaret A.S.</v>
      </c>
    </row>
    <row r="174" spans="1:28" s="227" customFormat="1" ht="25.5">
      <c r="A174" s="299" t="s">
        <v>646</v>
      </c>
      <c r="B174" s="182" t="str">
        <f ca="1">IF(LEN(A174)=0,"",INDEX('Smelter Look-up'!$A:$A,MATCH($A174,'Smelter Look-up'!$E:$E,0)))</f>
        <v>Gold</v>
      </c>
      <c r="C174" s="186" t="str">
        <f ca="1">IF(LEN(A174)=0,"",INDEX('Smelter Look-up'!$C:$C,MATCH($A174,'Smelter Look-up'!$E:$E,0)))</f>
        <v>Caridad</v>
      </c>
      <c r="D174" s="230" t="str">
        <f>IF(ISBLANK(A174),"",INDEX('Smelter Look-up'!$C$5:$C$700,MATCH(A174,'Smelter Look-up'!$E$5:$E$700,0)))</f>
        <v>Caridad</v>
      </c>
      <c r="E174" s="182" t="str">
        <f ca="1">IF(ISERROR($V174),"",OFFSET('Smelter Look-up'!$D$4,$V174-4,0)&amp;"")</f>
        <v>MEXICO</v>
      </c>
      <c r="F174" s="182" t="str">
        <f ca="1">IF(ISERROR($V174),"",OFFSET('Smelter Look-up'!$E$4,$V174-4,0))</f>
        <v>CID000180</v>
      </c>
      <c r="G174" s="182" t="str">
        <f ca="1">IF(C174=$X$4,IF(ISERROR($V174),"Enter smelter details","RMI"),IF(ISERROR($V174),"",OFFSET('Smelter Look-up'!$F$4,$V174-4,0)))</f>
        <v>RMI</v>
      </c>
      <c r="H174" s="183">
        <f ca="1">IF(ISERROR($V174),"",OFFSET('Smelter Look-up'!$G$4,$V174-4,0))</f>
        <v>0</v>
      </c>
      <c r="I174" s="184" t="str">
        <f ca="1">IF(ISERROR($V174),"",OFFSET('Smelter Look-up'!$H$4,$V174-4,0))</f>
        <v>Nacozari</v>
      </c>
      <c r="J174" s="184" t="str">
        <f ca="1">IF(ISERROR($V174),"",OFFSET('Smelter Look-up'!$I$4,$V174-4,0))</f>
        <v>Sonora</v>
      </c>
      <c r="K174" s="224"/>
      <c r="L174" s="224"/>
      <c r="M174" s="224"/>
      <c r="N174" s="224"/>
      <c r="O174" s="224"/>
      <c r="P174" s="185"/>
      <c r="Q174" s="225"/>
      <c r="R174" s="182" t="str">
        <f ca="1">IF(ISERROR($V174),"",OFFSET('Smelter Look-up'!$C$4,$V174-4,0)&amp;"")</f>
        <v>Caridad</v>
      </c>
      <c r="S174" s="181" t="str">
        <f t="shared" ca="1" si="23"/>
        <v>MX</v>
      </c>
      <c r="T174" s="181" t="str">
        <f ca="1">IF(B174="","",IF(ISERROR(MATCH($J174,SorP!$B$1:$B$6226,0)),"",INDIRECT("'SorP'!$A$"&amp;MATCH($S174&amp;$J174,SorP!C:C,0))))</f>
        <v>MX-SON</v>
      </c>
      <c r="U174" s="201"/>
      <c r="V174" s="226">
        <f ca="1">IF(C174="",NA(),IF(OR(C174="Smelter not listed",C174="Smelter not yet identified"),MATCH($B174&amp;$D174,'Smelter Look-up'!$J:$J,0),MATCH($B174&amp;$C174,'Smelter Look-up'!$J:$J,0)))</f>
        <v>46</v>
      </c>
      <c r="X174" s="227">
        <f t="shared" ca="1" si="24"/>
        <v>0</v>
      </c>
      <c r="AB174" s="228" t="str">
        <f t="shared" ca="1" si="25"/>
        <v>GoldCaridad</v>
      </c>
    </row>
    <row r="175" spans="1:28" s="227" customFormat="1" ht="51">
      <c r="A175" s="299" t="s">
        <v>648</v>
      </c>
      <c r="B175" s="182" t="str">
        <f ca="1">IF(LEN(A175)=0,"",INDEX('Smelter Look-up'!$A:$A,MATCH($A175,'Smelter Look-up'!$E:$E,0)))</f>
        <v>Gold</v>
      </c>
      <c r="C175" s="186" t="str">
        <f ca="1">IF(LEN(A175)=0,"",INDEX('Smelter Look-up'!$C:$C,MATCH($A175,'Smelter Look-up'!$E:$E,0)))</f>
        <v>Cendres + Metaux S.A.</v>
      </c>
      <c r="D175" s="230" t="str">
        <f>IF(ISBLANK(A175),"",INDEX('Smelter Look-up'!$C$5:$C$700,MATCH(A175,'Smelter Look-up'!$E$5:$E$700,0)))</f>
        <v>Cendres + Metaux S.A.</v>
      </c>
      <c r="E175" s="182" t="str">
        <f ca="1">IF(ISERROR($V175),"",OFFSET('Smelter Look-up'!$D$4,$V175-4,0)&amp;"")</f>
        <v>SWITZERLAND</v>
      </c>
      <c r="F175" s="182" t="str">
        <f ca="1">IF(ISERROR($V175),"",OFFSET('Smelter Look-up'!$E$4,$V175-4,0))</f>
        <v>CID000189</v>
      </c>
      <c r="G175" s="182" t="str">
        <f ca="1">IF(C175=$X$4,IF(ISERROR($V175),"Enter smelter details","RMI"),IF(ISERROR($V175),"",OFFSET('Smelter Look-up'!$F$4,$V175-4,0)))</f>
        <v>RMI</v>
      </c>
      <c r="H175" s="183">
        <f ca="1">IF(ISERROR($V175),"",OFFSET('Smelter Look-up'!$G$4,$V175-4,0))</f>
        <v>0</v>
      </c>
      <c r="I175" s="184" t="str">
        <f ca="1">IF(ISERROR($V175),"",OFFSET('Smelter Look-up'!$H$4,$V175-4,0))</f>
        <v>Biel-Bienne</v>
      </c>
      <c r="J175" s="184" t="str">
        <f ca="1">IF(ISERROR($V175),"",OFFSET('Smelter Look-up'!$I$4,$V175-4,0))</f>
        <v>Bern</v>
      </c>
      <c r="K175" s="224"/>
      <c r="L175" s="224"/>
      <c r="M175" s="224"/>
      <c r="N175" s="224"/>
      <c r="O175" s="224"/>
      <c r="P175" s="185"/>
      <c r="Q175" s="225"/>
      <c r="R175" s="182" t="str">
        <f ca="1">IF(ISERROR($V175),"",OFFSET('Smelter Look-up'!$C$4,$V175-4,0)&amp;"")</f>
        <v>Cendres + Metaux S.A.</v>
      </c>
      <c r="S175" s="181" t="str">
        <f t="shared" ca="1" si="23"/>
        <v>CH</v>
      </c>
      <c r="T175" s="181" t="str">
        <f ca="1">IF(B175="","",IF(ISERROR(MATCH($J175,SorP!$B$1:$B$6226,0)),"",INDIRECT("'SorP'!$A$"&amp;MATCH($S175&amp;$J175,SorP!C:C,0))))</f>
        <v>CH-BE</v>
      </c>
      <c r="U175" s="201"/>
      <c r="V175" s="226">
        <f ca="1">IF(C175="",NA(),IF(OR(C175="Smelter not listed",C175="Smelter not yet identified"),MATCH($B175&amp;$D175,'Smelter Look-up'!$J:$J,0),MATCH($B175&amp;$C175,'Smelter Look-up'!$J:$J,0)))</f>
        <v>50</v>
      </c>
      <c r="X175" s="227">
        <f t="shared" ca="1" si="24"/>
        <v>0</v>
      </c>
      <c r="AB175" s="228" t="str">
        <f t="shared" ca="1" si="25"/>
        <v>GoldCendres + Metaux S.A.</v>
      </c>
    </row>
    <row r="176" spans="1:28" s="227" customFormat="1" ht="76.5">
      <c r="A176" s="299" t="s">
        <v>725</v>
      </c>
      <c r="B176" s="182" t="str">
        <f ca="1">IF(LEN(A176)=0,"",INDEX('Smelter Look-up'!$A:$A,MATCH($A176,'Smelter Look-up'!$E:$E,0)))</f>
        <v>Gold</v>
      </c>
      <c r="C176" s="186" t="str">
        <f ca="1">IF(LEN(A176)=0,"",INDEX('Smelter Look-up'!$C:$C,MATCH($A176,'Smelter Look-up'!$E:$E,0)))</f>
        <v>Yunnan Copper Industry Co., Ltd.</v>
      </c>
      <c r="D176" s="230" t="str">
        <f>IF(ISBLANK(A176),"",INDEX('Smelter Look-up'!$C$5:$C$700,MATCH(A176,'Smelter Look-up'!$E$5:$E$700,0)))</f>
        <v>Yunnan Copper Industry Co., Ltd.</v>
      </c>
      <c r="E176" s="182" t="str">
        <f ca="1">IF(ISERROR($V176),"",OFFSET('Smelter Look-up'!$D$4,$V176-4,0)&amp;"")</f>
        <v>CHINA</v>
      </c>
      <c r="F176" s="182" t="str">
        <f ca="1">IF(ISERROR($V176),"",OFFSET('Smelter Look-up'!$E$4,$V176-4,0))</f>
        <v>CID000197</v>
      </c>
      <c r="G176" s="182" t="str">
        <f ca="1">IF(C176=$X$4,IF(ISERROR($V176),"Enter smelter details","RMI"),IF(ISERROR($V176),"",OFFSET('Smelter Look-up'!$F$4,$V176-4,0)))</f>
        <v>RMI</v>
      </c>
      <c r="H176" s="183">
        <f ca="1">IF(ISERROR($V176),"",OFFSET('Smelter Look-up'!$G$4,$V176-4,0))</f>
        <v>0</v>
      </c>
      <c r="I176" s="184" t="str">
        <f ca="1">IF(ISERROR($V176),"",OFFSET('Smelter Look-up'!$H$4,$V176-4,0))</f>
        <v>Kunming</v>
      </c>
      <c r="J176" s="184" t="str">
        <f ca="1">IF(ISERROR($V176),"",OFFSET('Smelter Look-up'!$I$4,$V176-4,0))</f>
        <v>Yunnan Sheng</v>
      </c>
      <c r="K176" s="224"/>
      <c r="L176" s="224"/>
      <c r="M176" s="224"/>
      <c r="N176" s="224"/>
      <c r="O176" s="224"/>
      <c r="P176" s="185"/>
      <c r="Q176" s="225"/>
      <c r="R176" s="182" t="str">
        <f ca="1">IF(ISERROR($V176),"",OFFSET('Smelter Look-up'!$C$4,$V176-4,0)&amp;"")</f>
        <v>Yunnan Copper Industry Co., Ltd.</v>
      </c>
      <c r="S176" s="181" t="str">
        <f t="shared" ca="1" si="23"/>
        <v>CN</v>
      </c>
      <c r="T176" s="181" t="str">
        <f ca="1">IF(B176="","",IF(ISERROR(MATCH($J176,SorP!$B$1:$B$6226,0)),"",INDIRECT("'SorP'!$A$"&amp;MATCH($S176&amp;$J176,SorP!C:C,0))))</f>
        <v>CN-YN</v>
      </c>
      <c r="U176" s="201"/>
      <c r="V176" s="226">
        <f ca="1">IF(C176="",NA(),IF(OR(C176="Smelter not listed",C176="Smelter not yet identified"),MATCH($B176&amp;$D176,'Smelter Look-up'!$J:$J,0),MATCH($B176&amp;$C176,'Smelter Look-up'!$J:$J,0)))</f>
        <v>317</v>
      </c>
      <c r="X176" s="227">
        <f t="shared" ca="1" si="24"/>
        <v>0</v>
      </c>
      <c r="AB176" s="228" t="str">
        <f t="shared" ca="1" si="25"/>
        <v>GoldYunnan Copper Industry Co., Ltd.</v>
      </c>
    </row>
    <row r="177" spans="1:28" s="227" customFormat="1" ht="76.5">
      <c r="A177" s="299" t="s">
        <v>652</v>
      </c>
      <c r="B177" s="182" t="str">
        <f ca="1">IF(LEN(A177)=0,"",INDEX('Smelter Look-up'!$A:$A,MATCH($A177,'Smelter Look-up'!$E:$E,0)))</f>
        <v>Gold</v>
      </c>
      <c r="C177" s="186" t="str">
        <f ca="1">IF(LEN(A177)=0,"",INDEX('Smelter Look-up'!$C:$C,MATCH($A177,'Smelter Look-up'!$E:$E,0)))</f>
        <v>Daye Non-Ferrous Metals Mining Ltd.</v>
      </c>
      <c r="D177" s="230" t="str">
        <f>IF(ISBLANK(A177),"",INDEX('Smelter Look-up'!$C$5:$C$700,MATCH(A177,'Smelter Look-up'!$E$5:$E$700,0)))</f>
        <v>Daye Non-Ferrous Metals Mining Ltd.</v>
      </c>
      <c r="E177" s="182" t="str">
        <f ca="1">IF(ISERROR($V177),"",OFFSET('Smelter Look-up'!$D$4,$V177-4,0)&amp;"")</f>
        <v>CHINA</v>
      </c>
      <c r="F177" s="182" t="str">
        <f ca="1">IF(ISERROR($V177),"",OFFSET('Smelter Look-up'!$E$4,$V177-4,0))</f>
        <v>CID000343</v>
      </c>
      <c r="G177" s="182" t="str">
        <f ca="1">IF(C177=$X$4,IF(ISERROR($V177),"Enter smelter details","RMI"),IF(ISERROR($V177),"",OFFSET('Smelter Look-up'!$F$4,$V177-4,0)))</f>
        <v>RMI</v>
      </c>
      <c r="H177" s="183">
        <f ca="1">IF(ISERROR($V177),"",OFFSET('Smelter Look-up'!$G$4,$V177-4,0))</f>
        <v>0</v>
      </c>
      <c r="I177" s="184" t="str">
        <f ca="1">IF(ISERROR($V177),"",OFFSET('Smelter Look-up'!$H$4,$V177-4,0))</f>
        <v>Huangshi</v>
      </c>
      <c r="J177" s="184" t="str">
        <f ca="1">IF(ISERROR($V177),"",OFFSET('Smelter Look-up'!$I$4,$V177-4,0))</f>
        <v>Hubei Sheng</v>
      </c>
      <c r="K177" s="224"/>
      <c r="L177" s="224"/>
      <c r="M177" s="224"/>
      <c r="N177" s="224"/>
      <c r="O177" s="224"/>
      <c r="P177" s="185"/>
      <c r="Q177" s="225"/>
      <c r="R177" s="182" t="str">
        <f ca="1">IF(ISERROR($V177),"",OFFSET('Smelter Look-up'!$C$4,$V177-4,0)&amp;"")</f>
        <v>Daye Non-Ferrous Metals Mining Ltd.</v>
      </c>
      <c r="S177" s="181" t="str">
        <f t="shared" ca="1" si="23"/>
        <v>CN</v>
      </c>
      <c r="T177" s="181" t="str">
        <f ca="1">IF(B177="","",IF(ISERROR(MATCH($J177,SorP!$B$1:$B$6226,0)),"",INDIRECT("'SorP'!$A$"&amp;MATCH($S177&amp;$J177,SorP!C:C,0))))</f>
        <v>CN-HB</v>
      </c>
      <c r="U177" s="201"/>
      <c r="V177" s="226">
        <f ca="1">IF(C177="",NA(),IF(OR(C177="Smelter not listed",C177="Smelter not yet identified"),MATCH($B177&amp;$D177,'Smelter Look-up'!$J:$J,0),MATCH($B177&amp;$C177,'Smelter Look-up'!$J:$J,0)))</f>
        <v>61</v>
      </c>
      <c r="X177" s="227">
        <f t="shared" ca="1" si="24"/>
        <v>0</v>
      </c>
      <c r="AB177" s="228" t="str">
        <f t="shared" ca="1" si="25"/>
        <v>GoldDaye Non-Ferrous Metals Mining Ltd.</v>
      </c>
    </row>
    <row r="178" spans="1:28" s="227" customFormat="1" ht="51">
      <c r="A178" s="299" t="s">
        <v>655</v>
      </c>
      <c r="B178" s="182" t="str">
        <f ca="1">IF(LEN(A178)=0,"",INDEX('Smelter Look-up'!$A:$A,MATCH($A178,'Smelter Look-up'!$E:$E,0)))</f>
        <v>Gold</v>
      </c>
      <c r="C178" s="186" t="str">
        <f ca="1">IF(LEN(A178)=0,"",INDEX('Smelter Look-up'!$C:$C,MATCH($A178,'Smelter Look-up'!$E:$E,0)))</f>
        <v>JSC Novosibirsk Refinery</v>
      </c>
      <c r="D178" s="230" t="str">
        <f>IF(ISBLANK(A178),"",INDEX('Smelter Look-up'!$C$5:$C$700,MATCH(A178,'Smelter Look-up'!$E$5:$E$700,0)))</f>
        <v>JSC Novosibirsk Refinery</v>
      </c>
      <c r="E178" s="182" t="str">
        <f ca="1">IF(ISERROR($V178),"",OFFSET('Smelter Look-up'!$D$4,$V178-4,0)&amp;"")</f>
        <v>RUSSIAN FEDERATION</v>
      </c>
      <c r="F178" s="182" t="str">
        <f ca="1">IF(ISERROR($V178),"",OFFSET('Smelter Look-up'!$E$4,$V178-4,0))</f>
        <v>CID000493</v>
      </c>
      <c r="G178" s="182" t="str">
        <f ca="1">IF(C178=$X$4,IF(ISERROR($V178),"Enter smelter details","RMI"),IF(ISERROR($V178),"",OFFSET('Smelter Look-up'!$F$4,$V178-4,0)))</f>
        <v>RMI</v>
      </c>
      <c r="H178" s="183">
        <f ca="1">IF(ISERROR($V178),"",OFFSET('Smelter Look-up'!$G$4,$V178-4,0))</f>
        <v>0</v>
      </c>
      <c r="I178" s="184" t="str">
        <f ca="1">IF(ISERROR($V178),"",OFFSET('Smelter Look-up'!$H$4,$V178-4,0))</f>
        <v>Novosibirsk</v>
      </c>
      <c r="J178" s="184" t="str">
        <f ca="1">IF(ISERROR($V178),"",OFFSET('Smelter Look-up'!$I$4,$V178-4,0))</f>
        <v>Novosibirskaya oblast'</v>
      </c>
      <c r="K178" s="224"/>
      <c r="L178" s="224"/>
      <c r="M178" s="224"/>
      <c r="N178" s="224"/>
      <c r="O178" s="224"/>
      <c r="P178" s="185"/>
      <c r="Q178" s="225"/>
      <c r="R178" s="182" t="str">
        <f ca="1">IF(ISERROR($V178),"",OFFSET('Smelter Look-up'!$C$4,$V178-4,0)&amp;"")</f>
        <v>JSC Novosibirsk Refinery</v>
      </c>
      <c r="S178" s="181" t="str">
        <f t="shared" ca="1" si="23"/>
        <v>RU</v>
      </c>
      <c r="T178" s="181" t="str">
        <f ca="1">IF(B178="","",IF(ISERROR(MATCH($J178,SorP!$B$1:$B$6226,0)),"",INDIRECT("'SorP'!$A$"&amp;MATCH($S178&amp;$J178,SorP!C:C,0))))</f>
        <v>RU-NVS</v>
      </c>
      <c r="U178" s="201"/>
      <c r="V178" s="226">
        <f ca="1">IF(C178="",NA(),IF(OR(C178="Smelter not listed",C178="Smelter not yet identified"),MATCH($B178&amp;$D178,'Smelter Look-up'!$J:$J,0),MATCH($B178&amp;$C178,'Smelter Look-up'!$J:$J,0)))</f>
        <v>135</v>
      </c>
      <c r="X178" s="227">
        <f t="shared" ca="1" si="24"/>
        <v>0</v>
      </c>
      <c r="AB178" s="228" t="str">
        <f t="shared" ca="1" si="25"/>
        <v>GoldJSC Novosibirsk Refinery</v>
      </c>
    </row>
    <row r="179" spans="1:28" s="227" customFormat="1" ht="76.5">
      <c r="A179" s="299" t="s">
        <v>656</v>
      </c>
      <c r="B179" s="182" t="str">
        <f ca="1">IF(LEN(A179)=0,"",INDEX('Smelter Look-up'!$A:$A,MATCH($A179,'Smelter Look-up'!$E:$E,0)))</f>
        <v>Gold</v>
      </c>
      <c r="C179" s="186" t="str">
        <f ca="1">IF(LEN(A179)=0,"",INDEX('Smelter Look-up'!$C:$C,MATCH($A179,'Smelter Look-up'!$E:$E,0)))</f>
        <v>Refinery of Seemine Gold Co., Ltd.</v>
      </c>
      <c r="D179" s="230" t="str">
        <f>IF(ISBLANK(A179),"",INDEX('Smelter Look-up'!$C$5:$C$700,MATCH(A179,'Smelter Look-up'!$E$5:$E$700,0)))</f>
        <v>Refinery of Seemine Gold Co., Ltd.</v>
      </c>
      <c r="E179" s="182" t="str">
        <f ca="1">IF(ISERROR($V179),"",OFFSET('Smelter Look-up'!$D$4,$V179-4,0)&amp;"")</f>
        <v>CHINA</v>
      </c>
      <c r="F179" s="182" t="str">
        <f ca="1">IF(ISERROR($V179),"",OFFSET('Smelter Look-up'!$E$4,$V179-4,0))</f>
        <v>CID000522</v>
      </c>
      <c r="G179" s="182" t="str">
        <f ca="1">IF(C179=$X$4,IF(ISERROR($V179),"Enter smelter details","RMI"),IF(ISERROR($V179),"",OFFSET('Smelter Look-up'!$F$4,$V179-4,0)))</f>
        <v>RMI</v>
      </c>
      <c r="H179" s="183">
        <f ca="1">IF(ISERROR($V179),"",OFFSET('Smelter Look-up'!$G$4,$V179-4,0))</f>
        <v>0</v>
      </c>
      <c r="I179" s="184" t="str">
        <f ca="1">IF(ISERROR($V179),"",OFFSET('Smelter Look-up'!$H$4,$V179-4,0))</f>
        <v>Lanzhou</v>
      </c>
      <c r="J179" s="184" t="str">
        <f ca="1">IF(ISERROR($V179),"",OFFSET('Smelter Look-up'!$I$4,$V179-4,0))</f>
        <v>Gansu Sheng</v>
      </c>
      <c r="K179" s="224"/>
      <c r="L179" s="224"/>
      <c r="M179" s="224"/>
      <c r="N179" s="224"/>
      <c r="O179" s="224"/>
      <c r="P179" s="185"/>
      <c r="Q179" s="225"/>
      <c r="R179" s="182" t="str">
        <f ca="1">IF(ISERROR($V179),"",OFFSET('Smelter Look-up'!$C$4,$V179-4,0)&amp;"")</f>
        <v>Refinery of Seemine Gold Co., Ltd.</v>
      </c>
      <c r="S179" s="181" t="str">
        <f t="shared" ca="1" si="23"/>
        <v>CN</v>
      </c>
      <c r="T179" s="181" t="str">
        <f ca="1">IF(B179="","",IF(ISERROR(MATCH($J179,SorP!$B$1:$B$6226,0)),"",INDIRECT("'SorP'!$A$"&amp;MATCH($S179&amp;$J179,SorP!C:C,0))))</f>
        <v>CN-GS</v>
      </c>
      <c r="U179" s="201"/>
      <c r="V179" s="226">
        <f ca="1">IF(C179="",NA(),IF(OR(C179="Smelter not listed",C179="Smelter not yet identified"),MATCH($B179&amp;$D179,'Smelter Look-up'!$J:$J,0),MATCH($B179&amp;$C179,'Smelter Look-up'!$J:$J,0)))</f>
        <v>226</v>
      </c>
      <c r="X179" s="227">
        <f t="shared" ca="1" si="24"/>
        <v>0</v>
      </c>
      <c r="AB179" s="228" t="str">
        <f t="shared" ca="1" si="25"/>
        <v>GoldRefinery of Seemine Gold Co., Ltd.</v>
      </c>
    </row>
    <row r="180" spans="1:28" s="227" customFormat="1" ht="89.25">
      <c r="A180" s="299" t="s">
        <v>749</v>
      </c>
      <c r="B180" s="182" t="str">
        <f ca="1">IF(LEN(A180)=0,"",INDEX('Smelter Look-up'!$A:$A,MATCH($A180,'Smelter Look-up'!$E:$E,0)))</f>
        <v>Tin</v>
      </c>
      <c r="C180" s="186" t="str">
        <f ca="1">IF(LEN(A180)=0,"",INDEX('Smelter Look-up'!$C:$C,MATCH($A180,'Smelter Look-up'!$E:$E,0)))</f>
        <v>Gejiu Zili Mining And Metallurgy Co., Ltd.</v>
      </c>
      <c r="D180" s="230" t="str">
        <f>IF(ISBLANK(A180),"",INDEX('Smelter Look-up'!$C$5:$C$700,MATCH(A180,'Smelter Look-up'!$E$5:$E$700,0)))</f>
        <v>Gejiu Zili Mining And Metallurgy Co., Ltd.</v>
      </c>
      <c r="E180" s="182" t="str">
        <f ca="1">IF(ISERROR($V180),"",OFFSET('Smelter Look-up'!$D$4,$V180-4,0)&amp;"")</f>
        <v>CHINA</v>
      </c>
      <c r="F180" s="182" t="str">
        <f ca="1">IF(ISERROR($V180),"",OFFSET('Smelter Look-up'!$E$4,$V180-4,0))</f>
        <v>CID000555</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Gejiu Zili Mining And Metallurgy Co., Ltd.</v>
      </c>
      <c r="S180" s="181" t="str">
        <f t="shared" ca="1" si="23"/>
        <v>CN</v>
      </c>
      <c r="T180" s="181" t="str">
        <f ca="1">IF(B180="","",IF(ISERROR(MATCH($J180,SorP!$B$1:$B$6226,0)),"",INDIRECT("'SorP'!$A$"&amp;MATCH($S180&amp;$J180,SorP!C:C,0))))</f>
        <v>CN-YN</v>
      </c>
      <c r="U180" s="201"/>
      <c r="V180" s="226">
        <f ca="1">IF(C180="",NA(),IF(OR(C180="Smelter not listed",C180="Smelter not yet identified"),MATCH($B180&amp;$D180,'Smelter Look-up'!$J:$J,0),MATCH($B180&amp;$C180,'Smelter Look-up'!$J:$J,0)))</f>
        <v>446</v>
      </c>
      <c r="X180" s="227">
        <f t="shared" ca="1" si="24"/>
        <v>0</v>
      </c>
      <c r="AB180" s="228" t="str">
        <f t="shared" ca="1" si="25"/>
        <v>TinGejiu Zili Mining And Metallurgy Co., Ltd.</v>
      </c>
    </row>
    <row r="181" spans="1:28" s="227" customFormat="1" ht="127.5">
      <c r="A181" s="299" t="s">
        <v>1551</v>
      </c>
      <c r="B181" s="182" t="str">
        <f ca="1">IF(LEN(A181)=0,"",INDEX('Smelter Look-up'!$A:$A,MATCH($A181,'Smelter Look-up'!$E:$E,0)))</f>
        <v>Gold</v>
      </c>
      <c r="C181" s="186" t="str">
        <f ca="1">IF(LEN(A181)=0,"",INDEX('Smelter Look-up'!$C:$C,MATCH($A181,'Smelter Look-up'!$E:$E,0)))</f>
        <v>Guoda Safina High-Tech Environmental Refinery Co., Ltd.</v>
      </c>
      <c r="D181" s="230" t="str">
        <f>IF(ISBLANK(A181),"",INDEX('Smelter Look-up'!$C$5:$C$700,MATCH(A181,'Smelter Look-up'!$E$5:$E$700,0)))</f>
        <v>Guoda Safina High-Tech Environmental Refinery Co., Ltd.</v>
      </c>
      <c r="E181" s="182" t="str">
        <f ca="1">IF(ISERROR($V181),"",OFFSET('Smelter Look-up'!$D$4,$V181-4,0)&amp;"")</f>
        <v>CHINA</v>
      </c>
      <c r="F181" s="182" t="str">
        <f ca="1">IF(ISERROR($V181),"",OFFSET('Smelter Look-up'!$E$4,$V181-4,0))</f>
        <v>CID000651</v>
      </c>
      <c r="G181" s="182" t="str">
        <f ca="1">IF(C181=$X$4,IF(ISERROR($V181),"Enter smelter details","RMI"),IF(ISERROR($V181),"",OFFSET('Smelter Look-up'!$F$4,$V181-4,0)))</f>
        <v>RMI</v>
      </c>
      <c r="H181" s="183">
        <f ca="1">IF(ISERROR($V181),"",OFFSET('Smelter Look-up'!$G$4,$V181-4,0))</f>
        <v>0</v>
      </c>
      <c r="I181" s="184" t="str">
        <f ca="1">IF(ISERROR($V181),"",OFFSET('Smelter Look-up'!$H$4,$V181-4,0))</f>
        <v>Zhaoyuan</v>
      </c>
      <c r="J181" s="184" t="str">
        <f ca="1">IF(ISERROR($V181),"",OFFSET('Smelter Look-up'!$I$4,$V181-4,0))</f>
        <v>Shandong Sheng</v>
      </c>
      <c r="K181" s="224"/>
      <c r="L181" s="224"/>
      <c r="M181" s="224"/>
      <c r="N181" s="224"/>
      <c r="O181" s="224"/>
      <c r="P181" s="185"/>
      <c r="Q181" s="225"/>
      <c r="R181" s="182" t="str">
        <f ca="1">IF(ISERROR($V181),"",OFFSET('Smelter Look-up'!$C$4,$V181-4,0)&amp;"")</f>
        <v>Guoda Safina High-Tech Environmental Refinery Co., Ltd.</v>
      </c>
      <c r="S181" s="181" t="str">
        <f t="shared" ca="1" si="23"/>
        <v>CN</v>
      </c>
      <c r="T181" s="181" t="str">
        <f ca="1">IF(B181="","",IF(ISERROR(MATCH($J181,SorP!$B$1:$B$6226,0)),"",INDIRECT("'SorP'!$A$"&amp;MATCH($S181&amp;$J181,SorP!C:C,0))))</f>
        <v>CN-SD</v>
      </c>
      <c r="U181" s="201"/>
      <c r="V181" s="226">
        <f ca="1">IF(C181="",NA(),IF(OR(C181="Smelter not listed",C181="Smelter not yet identified"),MATCH($B181&amp;$D181,'Smelter Look-up'!$J:$J,0),MATCH($B181&amp;$C181,'Smelter Look-up'!$J:$J,0)))</f>
        <v>101</v>
      </c>
      <c r="X181" s="227">
        <f t="shared" ca="1" si="24"/>
        <v>0</v>
      </c>
      <c r="AB181" s="228" t="str">
        <f t="shared" ca="1" si="25"/>
        <v>GoldGuoda Safina High-Tech Environmental Refinery Co., Ltd.</v>
      </c>
    </row>
    <row r="182" spans="1:28" s="227" customFormat="1" ht="89.25">
      <c r="A182" s="299" t="s">
        <v>382</v>
      </c>
      <c r="B182" s="182" t="str">
        <f ca="1">IF(LEN(A182)=0,"",INDEX('Smelter Look-up'!$A:$A,MATCH($A182,'Smelter Look-up'!$E:$E,0)))</f>
        <v>Gold</v>
      </c>
      <c r="C182" s="186" t="str">
        <f ca="1">IF(LEN(A182)=0,"",INDEX('Smelter Look-up'!$C:$C,MATCH($A182,'Smelter Look-up'!$E:$E,0)))</f>
        <v>Hangzhou Fuchunjiang Smelting Co., Ltd.</v>
      </c>
      <c r="D182" s="230" t="str">
        <f>IF(ISBLANK(A182),"",INDEX('Smelter Look-up'!$C$5:$C$700,MATCH(A182,'Smelter Look-up'!$E$5:$E$700,0)))</f>
        <v>Hangzhou Fuchunjiang Smelting Co., Ltd.</v>
      </c>
      <c r="E182" s="182" t="str">
        <f ca="1">IF(ISERROR($V182),"",OFFSET('Smelter Look-up'!$D$4,$V182-4,0)&amp;"")</f>
        <v>CHINA</v>
      </c>
      <c r="F182" s="182" t="str">
        <f ca="1">IF(ISERROR($V182),"",OFFSET('Smelter Look-up'!$E$4,$V182-4,0))</f>
        <v>CID000671</v>
      </c>
      <c r="G182" s="182" t="str">
        <f ca="1">IF(C182=$X$4,IF(ISERROR($V182),"Enter smelter details","RMI"),IF(ISERROR($V182),"",OFFSET('Smelter Look-up'!$F$4,$V182-4,0)))</f>
        <v>RMI</v>
      </c>
      <c r="H182" s="183">
        <f ca="1">IF(ISERROR($V182),"",OFFSET('Smelter Look-up'!$G$4,$V182-4,0))</f>
        <v>0</v>
      </c>
      <c r="I182" s="184" t="str">
        <f ca="1">IF(ISERROR($V182),"",OFFSET('Smelter Look-up'!$H$4,$V182-4,0))</f>
        <v>Fuyang</v>
      </c>
      <c r="J182" s="184" t="str">
        <f ca="1">IF(ISERROR($V182),"",OFFSET('Smelter Look-up'!$I$4,$V182-4,0))</f>
        <v>Zhejiang Sheng</v>
      </c>
      <c r="K182" s="224"/>
      <c r="L182" s="224"/>
      <c r="M182" s="224"/>
      <c r="N182" s="224"/>
      <c r="O182" s="224"/>
      <c r="P182" s="185"/>
      <c r="Q182" s="225"/>
      <c r="R182" s="182" t="str">
        <f ca="1">IF(ISERROR($V182),"",OFFSET('Smelter Look-up'!$C$4,$V182-4,0)&amp;"")</f>
        <v>Hangzhou Fuchunjiang Smelting Co., Ltd.</v>
      </c>
      <c r="S182" s="181" t="str">
        <f t="shared" ca="1" si="23"/>
        <v>CN</v>
      </c>
      <c r="T182" s="181" t="str">
        <f ca="1">IF(B182="","",IF(ISERROR(MATCH($J182,SorP!$B$1:$B$6226,0)),"",INDIRECT("'SorP'!$A$"&amp;MATCH($S182&amp;$J182,SorP!C:C,0))))</f>
        <v>CN-ZJ</v>
      </c>
      <c r="U182" s="201"/>
      <c r="V182" s="226">
        <f ca="1">IF(C182="",NA(),IF(OR(C182="Smelter not listed",C182="Smelter not yet identified"),MATCH($B182&amp;$D182,'Smelter Look-up'!$J:$J,0),MATCH($B182&amp;$C182,'Smelter Look-up'!$J:$J,0)))</f>
        <v>102</v>
      </c>
      <c r="X182" s="227">
        <f t="shared" ca="1" si="24"/>
        <v>0</v>
      </c>
      <c r="AB182" s="228" t="str">
        <f t="shared" ca="1" si="25"/>
        <v>GoldHangzhou Fuchunjiang Smelting Co., Ltd.</v>
      </c>
    </row>
    <row r="183" spans="1:28" s="227" customFormat="1" ht="76.5">
      <c r="A183" s="299" t="s">
        <v>662</v>
      </c>
      <c r="B183" s="182" t="str">
        <f ca="1">IF(LEN(A183)=0,"",INDEX('Smelter Look-up'!$A:$A,MATCH($A183,'Smelter Look-up'!$E:$E,0)))</f>
        <v>Gold</v>
      </c>
      <c r="C183" s="186" t="str">
        <f ca="1">IF(LEN(A183)=0,"",INDEX('Smelter Look-up'!$C:$C,MATCH($A183,'Smelter Look-up'!$E:$E,0)))</f>
        <v>Hunan Chenzhou Mining Co., Ltd.</v>
      </c>
      <c r="D183" s="230" t="str">
        <f>IF(ISBLANK(A183),"",INDEX('Smelter Look-up'!$C$5:$C$700,MATCH(A183,'Smelter Look-up'!$E$5:$E$700,0)))</f>
        <v>Hunan Chenzhou Mining Co., Ltd.</v>
      </c>
      <c r="E183" s="182" t="str">
        <f ca="1">IF(ISERROR($V183),"",OFFSET('Smelter Look-up'!$D$4,$V183-4,0)&amp;"")</f>
        <v>CHINA</v>
      </c>
      <c r="F183" s="182" t="str">
        <f ca="1">IF(ISERROR($V183),"",OFFSET('Smelter Look-up'!$E$4,$V183-4,0))</f>
        <v>CID000767</v>
      </c>
      <c r="G183" s="182" t="str">
        <f ca="1">IF(C183=$X$4,IF(ISERROR($V183),"Enter smelter details","RMI"),IF(ISERROR($V183),"",OFFSET('Smelter Look-up'!$F$4,$V183-4,0)))</f>
        <v>RMI</v>
      </c>
      <c r="H183" s="183">
        <f ca="1">IF(ISERROR($V183),"",OFFSET('Smelter Look-up'!$G$4,$V183-4,0))</f>
        <v>0</v>
      </c>
      <c r="I183" s="184" t="str">
        <f ca="1">IF(ISERROR($V183),"",OFFSET('Smelter Look-up'!$H$4,$V183-4,0))</f>
        <v>Yuanling</v>
      </c>
      <c r="J183" s="184" t="str">
        <f ca="1">IF(ISERROR($V183),"",OFFSET('Smelter Look-up'!$I$4,$V183-4,0))</f>
        <v>Hunan Sheng</v>
      </c>
      <c r="K183" s="224"/>
      <c r="L183" s="224"/>
      <c r="M183" s="224"/>
      <c r="N183" s="224"/>
      <c r="O183" s="224"/>
      <c r="P183" s="185"/>
      <c r="Q183" s="225"/>
      <c r="R183" s="182" t="str">
        <f ca="1">IF(ISERROR($V183),"",OFFSET('Smelter Look-up'!$C$4,$V183-4,0)&amp;"")</f>
        <v>Hunan Chenzhou Mining Co., Ltd.</v>
      </c>
      <c r="S183" s="181" t="str">
        <f t="shared" ca="1" si="23"/>
        <v>CN</v>
      </c>
      <c r="T183" s="181" t="str">
        <f ca="1">IF(B183="","",IF(ISERROR(MATCH($J183,SorP!$B$1:$B$6226,0)),"",INDIRECT("'SorP'!$A$"&amp;MATCH($S183&amp;$J183,SorP!C:C,0))))</f>
        <v>CN-HN</v>
      </c>
      <c r="U183" s="201"/>
      <c r="V183" s="226">
        <f ca="1">IF(C183="",NA(),IF(OR(C183="Smelter not listed",C183="Smelter not yet identified"),MATCH($B183&amp;$D183,'Smelter Look-up'!$J:$J,0),MATCH($B183&amp;$C183,'Smelter Look-up'!$J:$J,0)))</f>
        <v>112</v>
      </c>
      <c r="X183" s="227">
        <f t="shared" ca="1" si="24"/>
        <v>0</v>
      </c>
      <c r="AB183" s="228" t="str">
        <f t="shared" ca="1" si="25"/>
        <v>GoldHunan Chenzhou Mining Co., Ltd.</v>
      </c>
    </row>
    <row r="184" spans="1:28" s="227" customFormat="1" ht="114.75">
      <c r="A184" s="299" t="s">
        <v>13114</v>
      </c>
      <c r="B184" s="182" t="str">
        <f ca="1">IF(LEN(A184)=0,"",INDEX('Smelter Look-up'!$A:$A,MATCH($A184,'Smelter Look-up'!$E:$E,0)))</f>
        <v>Gold</v>
      </c>
      <c r="C184" s="186" t="str">
        <f ca="1">IF(LEN(A184)=0,"",INDEX('Smelter Look-up'!$C:$C,MATCH($A184,'Smelter Look-up'!$E:$E,0)))</f>
        <v>Hunan Guiyang yinxing Nonferrous Smelting Co., Ltd.</v>
      </c>
      <c r="D184" s="230" t="str">
        <f>IF(ISBLANK(A184),"",INDEX('Smelter Look-up'!$C$5:$C$700,MATCH(A184,'Smelter Look-up'!$E$5:$E$700,0)))</f>
        <v>Hunan Guiyang yinxing Nonferrous Smelting Co., Ltd.</v>
      </c>
      <c r="E184" s="182" t="str">
        <f ca="1">IF(ISERROR($V184),"",OFFSET('Smelter Look-up'!$D$4,$V184-4,0)&amp;"")</f>
        <v>CHINA</v>
      </c>
      <c r="F184" s="182" t="str">
        <f ca="1">IF(ISERROR($V184),"",OFFSET('Smelter Look-up'!$E$4,$V184-4,0))</f>
        <v>CID000773</v>
      </c>
      <c r="G184" s="182" t="str">
        <f ca="1">IF(C184=$X$4,IF(ISERROR($V184),"Enter smelter details","RMI"),IF(ISERROR($V184),"",OFFSET('Smelter Look-up'!$F$4,$V184-4,0)))</f>
        <v>RMI</v>
      </c>
      <c r="H184" s="183">
        <f ca="1">IF(ISERROR($V184),"",OFFSET('Smelter Look-up'!$G$4,$V184-4,0))</f>
        <v>0</v>
      </c>
      <c r="I184" s="184" t="str">
        <f ca="1">IF(ISERROR($V184),"",OFFSET('Smelter Look-up'!$H$4,$V184-4,0))</f>
        <v>Chenzhou</v>
      </c>
      <c r="J184" s="184" t="str">
        <f ca="1">IF(ISERROR($V184),"",OFFSET('Smelter Look-up'!$I$4,$V184-4,0))</f>
        <v>Hunan Sheng</v>
      </c>
      <c r="K184" s="224"/>
      <c r="L184" s="224"/>
      <c r="M184" s="224"/>
      <c r="N184" s="224"/>
      <c r="O184" s="224"/>
      <c r="P184" s="185"/>
      <c r="Q184" s="225"/>
      <c r="R184" s="182" t="str">
        <f ca="1">IF(ISERROR($V184),"",OFFSET('Smelter Look-up'!$C$4,$V184-4,0)&amp;"")</f>
        <v>Hunan Guiyang yinxing Nonferrous Smelting Co., Ltd.</v>
      </c>
      <c r="S184" s="181" t="str">
        <f t="shared" ca="1" si="23"/>
        <v>CN</v>
      </c>
      <c r="T184" s="181" t="str">
        <f ca="1">IF(B184="","",IF(ISERROR(MATCH($J184,SorP!$B$1:$B$6226,0)),"",INDIRECT("'SorP'!$A$"&amp;MATCH($S184&amp;$J184,SorP!C:C,0))))</f>
        <v>CN-HN</v>
      </c>
      <c r="U184" s="201"/>
      <c r="V184" s="226">
        <f ca="1">IF(C184="",NA(),IF(OR(C184="Smelter not listed",C184="Smelter not yet identified"),MATCH($B184&amp;$D184,'Smelter Look-up'!$J:$J,0),MATCH($B184&amp;$C184,'Smelter Look-up'!$J:$J,0)))</f>
        <v>115</v>
      </c>
      <c r="X184" s="227">
        <f t="shared" ca="1" si="24"/>
        <v>0</v>
      </c>
      <c r="AB184" s="228" t="str">
        <f t="shared" ca="1" si="25"/>
        <v>GoldHunan Guiyang yinxing Nonferrous Smelting Co., Ltd.</v>
      </c>
    </row>
    <row r="185" spans="1:28" s="227" customFormat="1" ht="51">
      <c r="A185" s="299" t="s">
        <v>663</v>
      </c>
      <c r="B185" s="182" t="str">
        <f ca="1">IF(LEN(A185)=0,"",INDEX('Smelter Look-up'!$A:$A,MATCH($A185,'Smelter Look-up'!$E:$E,0)))</f>
        <v>Gold</v>
      </c>
      <c r="C185" s="186" t="str">
        <f ca="1">IF(LEN(A185)=0,"",INDEX('Smelter Look-up'!$C:$C,MATCH($A185,'Smelter Look-up'!$E:$E,0)))</f>
        <v>HwaSeong CJ CO., LTD.</v>
      </c>
      <c r="D185" s="230" t="str">
        <f>IF(ISBLANK(A185),"",INDEX('Smelter Look-up'!$C$5:$C$700,MATCH(A185,'Smelter Look-up'!$E$5:$E$700,0)))</f>
        <v>HwaSeong CJ CO., LTD.</v>
      </c>
      <c r="E185" s="182" t="str">
        <f ca="1">IF(ISERROR($V185),"",OFFSET('Smelter Look-up'!$D$4,$V185-4,0)&amp;"")</f>
        <v>KOREA, REPUBLIC OF</v>
      </c>
      <c r="F185" s="182" t="str">
        <f ca="1">IF(ISERROR($V185),"",OFFSET('Smelter Look-up'!$E$4,$V185-4,0))</f>
        <v>CID000778</v>
      </c>
      <c r="G185" s="182" t="str">
        <f ca="1">IF(C185=$X$4,IF(ISERROR($V185),"Enter smelter details","RMI"),IF(ISERROR($V185),"",OFFSET('Smelter Look-up'!$F$4,$V185-4,0)))</f>
        <v>RMI</v>
      </c>
      <c r="H185" s="183">
        <f ca="1">IF(ISERROR($V185),"",OFFSET('Smelter Look-up'!$G$4,$V185-4,0))</f>
        <v>0</v>
      </c>
      <c r="I185" s="184" t="str">
        <f ca="1">IF(ISERROR($V185),"",OFFSET('Smelter Look-up'!$H$4,$V185-4,0))</f>
        <v>Danwon</v>
      </c>
      <c r="J185" s="184" t="str">
        <f ca="1">IF(ISERROR($V185),"",OFFSET('Smelter Look-up'!$I$4,$V185-4,0))</f>
        <v>Gyeonggi-do</v>
      </c>
      <c r="K185" s="224"/>
      <c r="L185" s="224"/>
      <c r="M185" s="224"/>
      <c r="N185" s="224"/>
      <c r="O185" s="224"/>
      <c r="P185" s="185"/>
      <c r="Q185" s="225"/>
      <c r="R185" s="182" t="str">
        <f ca="1">IF(ISERROR($V185),"",OFFSET('Smelter Look-up'!$C$4,$V185-4,0)&amp;"")</f>
        <v>HwaSeong CJ CO., LTD.</v>
      </c>
      <c r="S185" s="181" t="str">
        <f t="shared" ca="1" si="23"/>
        <v>KR</v>
      </c>
      <c r="T185" s="181" t="str">
        <f ca="1">IF(B185="","",IF(ISERROR(MATCH($J185,SorP!$B$1:$B$6226,0)),"",INDIRECT("'SorP'!$A$"&amp;MATCH($S185&amp;$J185,SorP!C:C,0))))</f>
        <v>KR-41</v>
      </c>
      <c r="U185" s="201"/>
      <c r="V185" s="226">
        <f ca="1">IF(C185="",NA(),IF(OR(C185="Smelter not listed",C185="Smelter not yet identified"),MATCH($B185&amp;$D185,'Smelter Look-up'!$J:$J,0),MATCH($B185&amp;$C185,'Smelter Look-up'!$J:$J,0)))</f>
        <v>117</v>
      </c>
      <c r="X185" s="227">
        <f t="shared" ca="1" si="24"/>
        <v>0</v>
      </c>
      <c r="AB185" s="228" t="str">
        <f t="shared" ca="1" si="25"/>
        <v>GoldHwaSeong CJ CO., LTD.</v>
      </c>
    </row>
    <row r="186" spans="1:28" s="227" customFormat="1" ht="102">
      <c r="A186" s="299" t="s">
        <v>671</v>
      </c>
      <c r="B186" s="182" t="str">
        <f ca="1">IF(LEN(A186)=0,"",INDEX('Smelter Look-up'!$A:$A,MATCH($A186,'Smelter Look-up'!$E:$E,0)))</f>
        <v>Gold</v>
      </c>
      <c r="C186" s="186" t="str">
        <f ca="1">IF(LEN(A186)=0,"",INDEX('Smelter Look-up'!$C:$C,MATCH($A186,'Smelter Look-up'!$E:$E,0)))</f>
        <v>JSC Ekaterinburg Non-Ferrous Metal Processing Plant</v>
      </c>
      <c r="D186" s="230" t="str">
        <f>IF(ISBLANK(A186),"",INDEX('Smelter Look-up'!$C$5:$C$700,MATCH(A186,'Smelter Look-up'!$E$5:$E$700,0)))</f>
        <v>JSC Ekaterinburg Non-Ferrous Metal Processing Plant</v>
      </c>
      <c r="E186" s="182" t="str">
        <f ca="1">IF(ISERROR($V186),"",OFFSET('Smelter Look-up'!$D$4,$V186-4,0)&amp;"")</f>
        <v>RUSSIAN FEDERATION</v>
      </c>
      <c r="F186" s="182" t="str">
        <f ca="1">IF(ISERROR($V186),"",OFFSET('Smelter Look-up'!$E$4,$V186-4,0))</f>
        <v>CID000927</v>
      </c>
      <c r="G186" s="182" t="str">
        <f ca="1">IF(C186=$X$4,IF(ISERROR($V186),"Enter smelter details","RMI"),IF(ISERROR($V186),"",OFFSET('Smelter Look-up'!$F$4,$V186-4,0)))</f>
        <v>RMI</v>
      </c>
      <c r="H186" s="183">
        <f ca="1">IF(ISERROR($V186),"",OFFSET('Smelter Look-up'!$G$4,$V186-4,0))</f>
        <v>0</v>
      </c>
      <c r="I186" s="184" t="str">
        <f ca="1">IF(ISERROR($V186),"",OFFSET('Smelter Look-up'!$H$4,$V186-4,0))</f>
        <v>Verkhnyaya Pyshma</v>
      </c>
      <c r="J186" s="184" t="str">
        <f ca="1">IF(ISERROR($V186),"",OFFSET('Smelter Look-up'!$I$4,$V186-4,0))</f>
        <v>Sverdlovskaya oblast'</v>
      </c>
      <c r="K186" s="224"/>
      <c r="L186" s="224"/>
      <c r="M186" s="224"/>
      <c r="N186" s="224"/>
      <c r="O186" s="224"/>
      <c r="P186" s="185"/>
      <c r="Q186" s="225"/>
      <c r="R186" s="182" t="str">
        <f ca="1">IF(ISERROR($V186),"",OFFSET('Smelter Look-up'!$C$4,$V186-4,0)&amp;"")</f>
        <v>JSC Ekaterinburg Non-Ferrous Metal Processing Plant</v>
      </c>
      <c r="S186" s="181" t="str">
        <f t="shared" ca="1" si="23"/>
        <v>RU</v>
      </c>
      <c r="T186" s="181" t="str">
        <f ca="1">IF(B186="","",IF(ISERROR(MATCH($J186,SorP!$B$1:$B$6226,0)),"",INDIRECT("'SorP'!$A$"&amp;MATCH($S186&amp;$J186,SorP!C:C,0))))</f>
        <v>RU-SVE</v>
      </c>
      <c r="U186" s="201"/>
      <c r="V186" s="226">
        <f ca="1">IF(C186="",NA(),IF(OR(C186="Smelter not listed",C186="Smelter not yet identified"),MATCH($B186&amp;$D186,'Smelter Look-up'!$J:$J,0),MATCH($B186&amp;$C186,'Smelter Look-up'!$J:$J,0)))</f>
        <v>134</v>
      </c>
      <c r="X186" s="227">
        <f t="shared" ca="1" si="24"/>
        <v>0</v>
      </c>
      <c r="AB186" s="228" t="str">
        <f t="shared" ca="1" si="25"/>
        <v>GoldJSC Ekaterinburg Non-Ferrous Metal Processing Plant</v>
      </c>
    </row>
    <row r="187" spans="1:28" s="227" customFormat="1" ht="38.25">
      <c r="A187" s="299" t="s">
        <v>672</v>
      </c>
      <c r="B187" s="182" t="str">
        <f ca="1">IF(LEN(A187)=0,"",INDEX('Smelter Look-up'!$A:$A,MATCH($A187,'Smelter Look-up'!$E:$E,0)))</f>
        <v>Gold</v>
      </c>
      <c r="C187" s="186" t="str">
        <f ca="1">IF(LEN(A187)=0,"",INDEX('Smelter Look-up'!$C:$C,MATCH($A187,'Smelter Look-up'!$E:$E,0)))</f>
        <v>JSC Uralelectromed</v>
      </c>
      <c r="D187" s="230" t="str">
        <f>IF(ISBLANK(A187),"",INDEX('Smelter Look-up'!$C$5:$C$700,MATCH(A187,'Smelter Look-up'!$E$5:$E$700,0)))</f>
        <v>JSC Uralelectromed</v>
      </c>
      <c r="E187" s="182" t="str">
        <f ca="1">IF(ISERROR($V187),"",OFFSET('Smelter Look-up'!$D$4,$V187-4,0)&amp;"")</f>
        <v>RUSSIAN FEDERATION</v>
      </c>
      <c r="F187" s="182" t="str">
        <f ca="1">IF(ISERROR($V187),"",OFFSET('Smelter Look-up'!$E$4,$V187-4,0))</f>
        <v>CID000929</v>
      </c>
      <c r="G187" s="182" t="str">
        <f ca="1">IF(C187=$X$4,IF(ISERROR($V187),"Enter smelter details","RMI"),IF(ISERROR($V187),"",OFFSET('Smelter Look-up'!$F$4,$V187-4,0)))</f>
        <v>RMI</v>
      </c>
      <c r="H187" s="183">
        <f ca="1">IF(ISERROR($V187),"",OFFSET('Smelter Look-up'!$G$4,$V187-4,0))</f>
        <v>0</v>
      </c>
      <c r="I187" s="184" t="str">
        <f ca="1">IF(ISERROR($V187),"",OFFSET('Smelter Look-up'!$H$4,$V187-4,0))</f>
        <v>Verkhnyaya Pyshma</v>
      </c>
      <c r="J187" s="184" t="str">
        <f ca="1">IF(ISERROR($V187),"",OFFSET('Smelter Look-up'!$I$4,$V187-4,0))</f>
        <v>Sverdlovskaya oblast'</v>
      </c>
      <c r="K187" s="224"/>
      <c r="L187" s="224"/>
      <c r="M187" s="224"/>
      <c r="N187" s="224"/>
      <c r="O187" s="224"/>
      <c r="P187" s="185"/>
      <c r="Q187" s="225"/>
      <c r="R187" s="182" t="str">
        <f ca="1">IF(ISERROR($V187),"",OFFSET('Smelter Look-up'!$C$4,$V187-4,0)&amp;"")</f>
        <v>JSC Uralelectromed</v>
      </c>
      <c r="S187" s="181" t="str">
        <f t="shared" ca="1" si="23"/>
        <v>RU</v>
      </c>
      <c r="T187" s="181" t="str">
        <f ca="1">IF(B187="","",IF(ISERROR(MATCH($J187,SorP!$B$1:$B$6226,0)),"",INDIRECT("'SorP'!$A$"&amp;MATCH($S187&amp;$J187,SorP!C:C,0))))</f>
        <v>RU-SVE</v>
      </c>
      <c r="U187" s="201"/>
      <c r="V187" s="226">
        <f ca="1">IF(C187="",NA(),IF(OR(C187="Smelter not listed",C187="Smelter not yet identified"),MATCH($B187&amp;$D187,'Smelter Look-up'!$J:$J,0),MATCH($B187&amp;$C187,'Smelter Look-up'!$J:$J,0)))</f>
        <v>136</v>
      </c>
      <c r="X187" s="227">
        <f t="shared" ca="1" si="24"/>
        <v>0</v>
      </c>
      <c r="AB187" s="228" t="str">
        <f t="shared" ca="1" si="25"/>
        <v>GoldJSC Uralelectromed</v>
      </c>
    </row>
    <row r="188" spans="1:28" s="227" customFormat="1" ht="89.25">
      <c r="A188" s="299" t="s">
        <v>750</v>
      </c>
      <c r="B188" s="182" t="str">
        <f ca="1">IF(LEN(A188)=0,"",INDEX('Smelter Look-up'!$A:$A,MATCH($A188,'Smelter Look-up'!$E:$E,0)))</f>
        <v>Tin</v>
      </c>
      <c r="C188" s="186" t="str">
        <f ca="1">IF(LEN(A188)=0,"",INDEX('Smelter Look-up'!$C:$C,MATCH($A188,'Smelter Look-up'!$E:$E,0)))</f>
        <v>Gejiu Kai Meng Industry and Trade LLC</v>
      </c>
      <c r="D188" s="230" t="str">
        <f>IF(ISBLANK(A188),"",INDEX('Smelter Look-up'!$C$5:$C$700,MATCH(A188,'Smelter Look-up'!$E$5:$E$700,0)))</f>
        <v>Gejiu Kai Meng Industry and Trade LLC</v>
      </c>
      <c r="E188" s="182" t="str">
        <f ca="1">IF(ISERROR($V188),"",OFFSET('Smelter Look-up'!$D$4,$V188-4,0)&amp;"")</f>
        <v>CHINA</v>
      </c>
      <c r="F188" s="182" t="str">
        <f ca="1">IF(ISERROR($V188),"",OFFSET('Smelter Look-up'!$E$4,$V188-4,0))</f>
        <v>CID000942</v>
      </c>
      <c r="G188" s="182" t="str">
        <f ca="1">IF(C188=$X$4,IF(ISERROR($V188),"Enter smelter details","RMI"),IF(ISERROR($V188),"",OFFSET('Smelter Look-up'!$F$4,$V188-4,0)))</f>
        <v>RMI</v>
      </c>
      <c r="H188" s="183">
        <f ca="1">IF(ISERROR($V188),"",OFFSET('Smelter Look-up'!$G$4,$V188-4,0))</f>
        <v>0</v>
      </c>
      <c r="I188" s="184" t="str">
        <f ca="1">IF(ISERROR($V188),"",OFFSET('Smelter Look-up'!$H$4,$V188-4,0))</f>
        <v>Gejiu</v>
      </c>
      <c r="J188" s="184" t="str">
        <f ca="1">IF(ISERROR($V188),"",OFFSET('Smelter Look-up'!$I$4,$V188-4,0))</f>
        <v>Yunnan Sheng</v>
      </c>
      <c r="K188" s="224"/>
      <c r="L188" s="224"/>
      <c r="M188" s="224"/>
      <c r="N188" s="224"/>
      <c r="O188" s="224"/>
      <c r="P188" s="185"/>
      <c r="Q188" s="225"/>
      <c r="R188" s="182" t="str">
        <f ca="1">IF(ISERROR($V188),"",OFFSET('Smelter Look-up'!$C$4,$V188-4,0)&amp;"")</f>
        <v>Gejiu Kai Meng Industry and Trade LLC</v>
      </c>
      <c r="S188" s="181" t="str">
        <f t="shared" ca="1" si="23"/>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442</v>
      </c>
      <c r="X188" s="227">
        <f t="shared" ca="1" si="24"/>
        <v>0</v>
      </c>
      <c r="AB188" s="228" t="str">
        <f t="shared" ca="1" si="25"/>
        <v>TinGejiu Kai Meng Industry and Trade LLC</v>
      </c>
    </row>
    <row r="189" spans="1:28" s="227" customFormat="1" ht="51">
      <c r="A189" s="299" t="s">
        <v>2148</v>
      </c>
      <c r="B189" s="182" t="str">
        <f ca="1">IF(LEN(A189)=0,"",INDEX('Smelter Look-up'!$A:$A,MATCH($A189,'Smelter Look-up'!$E:$E,0)))</f>
        <v>Gold</v>
      </c>
      <c r="C189" s="186" t="str">
        <f ca="1">IF(LEN(A189)=0,"",INDEX('Smelter Look-up'!$C:$C,MATCH($A189,'Smelter Look-up'!$E:$E,0)))</f>
        <v>Kazakhmys Smelting LLC</v>
      </c>
      <c r="D189" s="230" t="str">
        <f>IF(ISBLANK(A189),"",INDEX('Smelter Look-up'!$C$5:$C$700,MATCH(A189,'Smelter Look-up'!$E$5:$E$700,0)))</f>
        <v>Kazakhmys Smelting LLC</v>
      </c>
      <c r="E189" s="182" t="str">
        <f ca="1">IF(ISERROR($V189),"",OFFSET('Smelter Look-up'!$D$4,$V189-4,0)&amp;"")</f>
        <v>KAZAKHSTAN</v>
      </c>
      <c r="F189" s="182" t="str">
        <f ca="1">IF(ISERROR($V189),"",OFFSET('Smelter Look-up'!$E$4,$V189-4,0))</f>
        <v>CID000956</v>
      </c>
      <c r="G189" s="182" t="str">
        <f ca="1">IF(C189=$X$4,IF(ISERROR($V189),"Enter smelter details","RMI"),IF(ISERROR($V189),"",OFFSET('Smelter Look-up'!$F$4,$V189-4,0)))</f>
        <v>RMI</v>
      </c>
      <c r="H189" s="183">
        <f ca="1">IF(ISERROR($V189),"",OFFSET('Smelter Look-up'!$G$4,$V189-4,0))</f>
        <v>0</v>
      </c>
      <c r="I189" s="184" t="str">
        <f ca="1">IF(ISERROR($V189),"",OFFSET('Smelter Look-up'!$H$4,$V189-4,0))</f>
        <v>Balkhash</v>
      </c>
      <c r="J189" s="184" t="str">
        <f ca="1">IF(ISERROR($V189),"",OFFSET('Smelter Look-up'!$I$4,$V189-4,0))</f>
        <v>Qaraghandy oblysy</v>
      </c>
      <c r="K189" s="224"/>
      <c r="L189" s="224"/>
      <c r="M189" s="224"/>
      <c r="N189" s="224"/>
      <c r="O189" s="224"/>
      <c r="P189" s="185"/>
      <c r="Q189" s="225"/>
      <c r="R189" s="182" t="str">
        <f ca="1">IF(ISERROR($V189),"",OFFSET('Smelter Look-up'!$C$4,$V189-4,0)&amp;"")</f>
        <v>Kazakhmys Smelting LLC</v>
      </c>
      <c r="S189" s="181" t="str">
        <f t="shared" ca="1" si="23"/>
        <v>KZ</v>
      </c>
      <c r="T189" s="181" t="str">
        <f ca="1">IF(B189="","",IF(ISERROR(MATCH($J189,SorP!$B$1:$B$6226,0)),"",INDIRECT("'SorP'!$A$"&amp;MATCH($S189&amp;$J189,SorP!C:C,0))))</f>
        <v>KZ-KAR</v>
      </c>
      <c r="U189" s="201"/>
      <c r="V189" s="226">
        <f ca="1">IF(C189="",NA(),IF(OR(C189="Smelter not listed",C189="Smelter not yet identified"),MATCH($B189&amp;$D189,'Smelter Look-up'!$J:$J,0),MATCH($B189&amp;$C189,'Smelter Look-up'!$J:$J,0)))</f>
        <v>140</v>
      </c>
      <c r="X189" s="227">
        <f t="shared" ca="1" si="24"/>
        <v>0</v>
      </c>
      <c r="AB189" s="228" t="str">
        <f t="shared" ca="1" si="25"/>
        <v>GoldKazakhmys Smelting LLC</v>
      </c>
    </row>
    <row r="190" spans="1:28" s="227" customFormat="1" ht="38.25">
      <c r="A190" s="299" t="s">
        <v>678</v>
      </c>
      <c r="B190" s="182" t="str">
        <f ca="1">IF(LEN(A190)=0,"",INDEX('Smelter Look-up'!$A:$A,MATCH($A190,'Smelter Look-up'!$E:$E,0)))</f>
        <v>Gold</v>
      </c>
      <c r="C190" s="186" t="str">
        <f ca="1">IF(LEN(A190)=0,"",INDEX('Smelter Look-up'!$C:$C,MATCH($A190,'Smelter Look-up'!$E:$E,0)))</f>
        <v>Kyrgyzaltyn JSC</v>
      </c>
      <c r="D190" s="230" t="str">
        <f>IF(ISBLANK(A190),"",INDEX('Smelter Look-up'!$C$5:$C$700,MATCH(A190,'Smelter Look-up'!$E$5:$E$700,0)))</f>
        <v>Kyrgyzaltyn JSC</v>
      </c>
      <c r="E190" s="182" t="str">
        <f ca="1">IF(ISERROR($V190),"",OFFSET('Smelter Look-up'!$D$4,$V190-4,0)&amp;"")</f>
        <v>KYRGYZSTAN</v>
      </c>
      <c r="F190" s="182" t="str">
        <f ca="1">IF(ISERROR($V190),"",OFFSET('Smelter Look-up'!$E$4,$V190-4,0))</f>
        <v>CID001029</v>
      </c>
      <c r="G190" s="182" t="str">
        <f ca="1">IF(C190=$X$4,IF(ISERROR($V190),"Enter smelter details","RMI"),IF(ISERROR($V190),"",OFFSET('Smelter Look-up'!$F$4,$V190-4,0)))</f>
        <v>RMI</v>
      </c>
      <c r="H190" s="183">
        <f ca="1">IF(ISERROR($V190),"",OFFSET('Smelter Look-up'!$G$4,$V190-4,0))</f>
        <v>0</v>
      </c>
      <c r="I190" s="184" t="str">
        <f ca="1">IF(ISERROR($V190),"",OFFSET('Smelter Look-up'!$H$4,$V190-4,0))</f>
        <v>Bishkek</v>
      </c>
      <c r="J190" s="184" t="str">
        <f ca="1">IF(ISERROR($V190),"",OFFSET('Smelter Look-up'!$I$4,$V190-4,0))</f>
        <v>Chüy</v>
      </c>
      <c r="K190" s="224"/>
      <c r="L190" s="224"/>
      <c r="M190" s="224"/>
      <c r="N190" s="224"/>
      <c r="O190" s="224"/>
      <c r="P190" s="185"/>
      <c r="Q190" s="225"/>
      <c r="R190" s="182" t="str">
        <f ca="1">IF(ISERROR($V190),"",OFFSET('Smelter Look-up'!$C$4,$V190-4,0)&amp;"")</f>
        <v>Kyrgyzaltyn JSC</v>
      </c>
      <c r="S190" s="181" t="str">
        <f t="shared" ca="1" si="23"/>
        <v>KG</v>
      </c>
      <c r="T190" s="181" t="str">
        <f ca="1">IF(B190="","",IF(ISERROR(MATCH($J190,SorP!$B$1:$B$6226,0)),"",INDIRECT("'SorP'!$A$"&amp;MATCH($S190&amp;$J190,SorP!C:C,0))))</f>
        <v>KG-C</v>
      </c>
      <c r="U190" s="201"/>
      <c r="V190" s="226">
        <f ca="1">IF(C190="",NA(),IF(OR(C190="Smelter not listed",C190="Smelter not yet identified"),MATCH($B190&amp;$D190,'Smelter Look-up'!$J:$J,0),MATCH($B190&amp;$C190,'Smelter Look-up'!$J:$J,0)))</f>
        <v>154</v>
      </c>
      <c r="X190" s="227">
        <f t="shared" ca="1" si="24"/>
        <v>0</v>
      </c>
      <c r="AB190" s="228" t="str">
        <f t="shared" ca="1" si="25"/>
        <v>GoldKyrgyzaltyn JSC</v>
      </c>
    </row>
    <row r="191" spans="1:28" s="227" customFormat="1" ht="63.75">
      <c r="A191" s="299" t="s">
        <v>679</v>
      </c>
      <c r="B191" s="182" t="str">
        <f ca="1">IF(LEN(A191)=0,"",INDEX('Smelter Look-up'!$A:$A,MATCH($A191,'Smelter Look-up'!$E:$E,0)))</f>
        <v>Gold</v>
      </c>
      <c r="C191" s="186" t="str">
        <f ca="1">IF(LEN(A191)=0,"",INDEX('Smelter Look-up'!$C:$C,MATCH($A191,'Smelter Look-up'!$E:$E,0)))</f>
        <v>L'azurde Company For Jewelry</v>
      </c>
      <c r="D191" s="230" t="str">
        <f>IF(ISBLANK(A191),"",INDEX('Smelter Look-up'!$C$5:$C$700,MATCH(A191,'Smelter Look-up'!$E$5:$E$700,0)))</f>
        <v>L'azurde Company For Jewelry</v>
      </c>
      <c r="E191" s="182" t="str">
        <f ca="1">IF(ISERROR($V191),"",OFFSET('Smelter Look-up'!$D$4,$V191-4,0)&amp;"")</f>
        <v>SAUDI ARABIA</v>
      </c>
      <c r="F191" s="182" t="str">
        <f ca="1">IF(ISERROR($V191),"",OFFSET('Smelter Look-up'!$E$4,$V191-4,0))</f>
        <v>CID001032</v>
      </c>
      <c r="G191" s="182" t="str">
        <f ca="1">IF(C191=$X$4,IF(ISERROR($V191),"Enter smelter details","RMI"),IF(ISERROR($V191),"",OFFSET('Smelter Look-up'!$F$4,$V191-4,0)))</f>
        <v>RMI</v>
      </c>
      <c r="H191" s="183">
        <f ca="1">IF(ISERROR($V191),"",OFFSET('Smelter Look-up'!$G$4,$V191-4,0))</f>
        <v>0</v>
      </c>
      <c r="I191" s="184" t="str">
        <f ca="1">IF(ISERROR($V191),"",OFFSET('Smelter Look-up'!$H$4,$V191-4,0))</f>
        <v>Riyadh</v>
      </c>
      <c r="J191" s="184" t="str">
        <f ca="1">IF(ISERROR($V191),"",OFFSET('Smelter Look-up'!$I$4,$V191-4,0))</f>
        <v>Ar Riyāḑ</v>
      </c>
      <c r="K191" s="224"/>
      <c r="L191" s="224"/>
      <c r="M191" s="224"/>
      <c r="N191" s="224"/>
      <c r="O191" s="224"/>
      <c r="P191" s="185"/>
      <c r="Q191" s="225"/>
      <c r="R191" s="182" t="str">
        <f ca="1">IF(ISERROR($V191),"",OFFSET('Smelter Look-up'!$C$4,$V191-4,0)&amp;"")</f>
        <v>L'azurde Company For Jewelry</v>
      </c>
      <c r="S191" s="181" t="str">
        <f t="shared" ca="1" si="23"/>
        <v>SA</v>
      </c>
      <c r="T191" s="181" t="str">
        <f ca="1">IF(B191="","",IF(ISERROR(MATCH($J191,SorP!$B$1:$B$6226,0)),"",INDIRECT("'SorP'!$A$"&amp;MATCH($S191&amp;$J191,SorP!C:C,0))))</f>
        <v>SA-01</v>
      </c>
      <c r="U191" s="201"/>
      <c r="V191" s="226">
        <f ca="1">IF(C191="",NA(),IF(OR(C191="Smelter not listed",C191="Smelter not yet identified"),MATCH($B191&amp;$D191,'Smelter Look-up'!$J:$J,0),MATCH($B191&amp;$C191,'Smelter Look-up'!$J:$J,0)))</f>
        <v>158</v>
      </c>
      <c r="X191" s="227">
        <f t="shared" ca="1" si="24"/>
        <v>0</v>
      </c>
      <c r="AB191" s="228" t="str">
        <f t="shared" ca="1" si="25"/>
        <v>GoldL'azurde Company For Jewelry</v>
      </c>
    </row>
    <row r="192" spans="1:28" s="227" customFormat="1" ht="63.75">
      <c r="A192" s="299" t="s">
        <v>1355</v>
      </c>
      <c r="B192" s="182" t="str">
        <f ca="1">IF(LEN(A192)=0,"",INDEX('Smelter Look-up'!$A:$A,MATCH($A192,'Smelter Look-up'!$E:$E,0)))</f>
        <v>Gold</v>
      </c>
      <c r="C192" s="186" t="str">
        <f ca="1">IF(LEN(A192)=0,"",INDEX('Smelter Look-up'!$C:$C,MATCH($A192,'Smelter Look-up'!$E:$E,0)))</f>
        <v>Lingbao Gold Co., Ltd.</v>
      </c>
      <c r="D192" s="230" t="str">
        <f>IF(ISBLANK(A192),"",INDEX('Smelter Look-up'!$C$5:$C$700,MATCH(A192,'Smelter Look-up'!$E$5:$E$700,0)))</f>
        <v>Lingbao Gold Co., Ltd.</v>
      </c>
      <c r="E192" s="182" t="str">
        <f ca="1">IF(ISERROR($V192),"",OFFSET('Smelter Look-up'!$D$4,$V192-4,0)&amp;"")</f>
        <v>CHINA</v>
      </c>
      <c r="F192" s="182" t="str">
        <f ca="1">IF(ISERROR($V192),"",OFFSET('Smelter Look-up'!$E$4,$V192-4,0))</f>
        <v>CID001056</v>
      </c>
      <c r="G192" s="182" t="str">
        <f ca="1">IF(C192=$X$4,IF(ISERROR($V192),"Enter smelter details","RMI"),IF(ISERROR($V192),"",OFFSET('Smelter Look-up'!$F$4,$V192-4,0)))</f>
        <v>RMI</v>
      </c>
      <c r="H192" s="183">
        <f ca="1">IF(ISERROR($V192),"",OFFSET('Smelter Look-up'!$G$4,$V192-4,0))</f>
        <v>0</v>
      </c>
      <c r="I192" s="184" t="str">
        <f ca="1">IF(ISERROR($V192),"",OFFSET('Smelter Look-up'!$H$4,$V192-4,0))</f>
        <v>Lingbao</v>
      </c>
      <c r="J192" s="184" t="str">
        <f ca="1">IF(ISERROR($V192),"",OFFSET('Smelter Look-up'!$I$4,$V192-4,0))</f>
        <v>Henan Sheng</v>
      </c>
      <c r="K192" s="224"/>
      <c r="L192" s="224"/>
      <c r="M192" s="224"/>
      <c r="N192" s="224"/>
      <c r="O192" s="224"/>
      <c r="P192" s="185"/>
      <c r="Q192" s="225"/>
      <c r="R192" s="182" t="str">
        <f ca="1">IF(ISERROR($V192),"",OFFSET('Smelter Look-up'!$C$4,$V192-4,0)&amp;"")</f>
        <v>Lingbao Gold Co., Ltd.</v>
      </c>
      <c r="S192" s="181" t="str">
        <f t="shared" ca="1" si="23"/>
        <v>CN</v>
      </c>
      <c r="T192" s="181" t="str">
        <f ca="1">IF(B192="","",IF(ISERROR(MATCH($J192,SorP!$B$1:$B$6226,0)),"",INDIRECT("'SorP'!$A$"&amp;MATCH($S192&amp;$J192,SorP!C:C,0))))</f>
        <v>CN-HA</v>
      </c>
      <c r="U192" s="201"/>
      <c r="V192" s="226">
        <f ca="1">IF(C192="",NA(),IF(OR(C192="Smelter not listed",C192="Smelter not yet identified"),MATCH($B192&amp;$D192,'Smelter Look-up'!$J:$J,0),MATCH($B192&amp;$C192,'Smelter Look-up'!$J:$J,0)))</f>
        <v>160</v>
      </c>
      <c r="X192" s="227">
        <f t="shared" ca="1" si="24"/>
        <v>0</v>
      </c>
      <c r="AB192" s="228" t="str">
        <f t="shared" ca="1" si="25"/>
        <v>GoldLingbao Gold Co., Ltd.</v>
      </c>
    </row>
    <row r="193" spans="1:28" s="227" customFormat="1" ht="89.25">
      <c r="A193" s="299" t="s">
        <v>680</v>
      </c>
      <c r="B193" s="182" t="str">
        <f ca="1">IF(LEN(A193)=0,"",INDEX('Smelter Look-up'!$A:$A,MATCH($A193,'Smelter Look-up'!$E:$E,0)))</f>
        <v>Gold</v>
      </c>
      <c r="C193" s="186" t="str">
        <f ca="1">IF(LEN(A193)=0,"",INDEX('Smelter Look-up'!$C:$C,MATCH($A193,'Smelter Look-up'!$E:$E,0)))</f>
        <v>Lingbao Jinyuan Tonghui Refinery Co., Ltd.</v>
      </c>
      <c r="D193" s="230" t="str">
        <f>IF(ISBLANK(A193),"",INDEX('Smelter Look-up'!$C$5:$C$700,MATCH(A193,'Smelter Look-up'!$E$5:$E$700,0)))</f>
        <v>Lingbao Jinyuan Tonghui Refinery Co., Ltd.</v>
      </c>
      <c r="E193" s="182" t="str">
        <f ca="1">IF(ISERROR($V193),"",OFFSET('Smelter Look-up'!$D$4,$V193-4,0)&amp;"")</f>
        <v>CHINA</v>
      </c>
      <c r="F193" s="182" t="str">
        <f ca="1">IF(ISERROR($V193),"",OFFSET('Smelter Look-up'!$E$4,$V193-4,0))</f>
        <v>CID001058</v>
      </c>
      <c r="G193" s="182" t="str">
        <f ca="1">IF(C193=$X$4,IF(ISERROR($V193),"Enter smelter details","RMI"),IF(ISERROR($V193),"",OFFSET('Smelter Look-up'!$F$4,$V193-4,0)))</f>
        <v>RMI</v>
      </c>
      <c r="H193" s="183">
        <f ca="1">IF(ISERROR($V193),"",OFFSET('Smelter Look-up'!$G$4,$V193-4,0))</f>
        <v>0</v>
      </c>
      <c r="I193" s="184" t="str">
        <f ca="1">IF(ISERROR($V193),"",OFFSET('Smelter Look-up'!$H$4,$V193-4,0))</f>
        <v>Lingbao</v>
      </c>
      <c r="J193" s="184" t="str">
        <f ca="1">IF(ISERROR($V193),"",OFFSET('Smelter Look-up'!$I$4,$V193-4,0))</f>
        <v>Henan Sheng</v>
      </c>
      <c r="K193" s="224"/>
      <c r="L193" s="224"/>
      <c r="M193" s="224"/>
      <c r="N193" s="224"/>
      <c r="O193" s="224"/>
      <c r="P193" s="185"/>
      <c r="Q193" s="225"/>
      <c r="R193" s="182" t="str">
        <f ca="1">IF(ISERROR($V193),"",OFFSET('Smelter Look-up'!$C$4,$V193-4,0)&amp;"")</f>
        <v>Lingbao Jinyuan Tonghui Refinery Co., Ltd.</v>
      </c>
      <c r="S193" s="181" t="str">
        <f t="shared" ca="1" si="23"/>
        <v>CN</v>
      </c>
      <c r="T193" s="181" t="str">
        <f ca="1">IF(B193="","",IF(ISERROR(MATCH($J193,SorP!$B$1:$B$6226,0)),"",INDIRECT("'SorP'!$A$"&amp;MATCH($S193&amp;$J193,SorP!C:C,0))))</f>
        <v>CN-HA</v>
      </c>
      <c r="U193" s="201"/>
      <c r="V193" s="226">
        <f ca="1">IF(C193="",NA(),IF(OR(C193="Smelter not listed",C193="Smelter not yet identified"),MATCH($B193&amp;$D193,'Smelter Look-up'!$J:$J,0),MATCH($B193&amp;$C193,'Smelter Look-up'!$J:$J,0)))</f>
        <v>161</v>
      </c>
      <c r="X193" s="227">
        <f t="shared" ca="1" si="24"/>
        <v>0</v>
      </c>
      <c r="AB193" s="228" t="str">
        <f t="shared" ca="1" si="25"/>
        <v>GoldLingbao Jinyuan Tonghui Refinery Co., Ltd.</v>
      </c>
    </row>
    <row r="194" spans="1:28" s="227" customFormat="1" ht="102">
      <c r="A194" s="299" t="s">
        <v>683</v>
      </c>
      <c r="B194" s="182" t="str">
        <f ca="1">IF(LEN(A194)=0,"",INDEX('Smelter Look-up'!$A:$A,MATCH($A194,'Smelter Look-up'!$E:$E,0)))</f>
        <v>Gold</v>
      </c>
      <c r="C194" s="186" t="str">
        <f ca="1">IF(LEN(A194)=0,"",INDEX('Smelter Look-up'!$C:$C,MATCH($A194,'Smelter Look-up'!$E:$E,0)))</f>
        <v>Luoyang Zijin Yinhui Gold Refinery Co., Ltd.</v>
      </c>
      <c r="D194" s="230" t="str">
        <f>IF(ISBLANK(A194),"",INDEX('Smelter Look-up'!$C$5:$C$700,MATCH(A194,'Smelter Look-up'!$E$5:$E$700,0)))</f>
        <v>Luoyang Zijin Yinhui Gold Refinery Co., Ltd.</v>
      </c>
      <c r="E194" s="182" t="str">
        <f ca="1">IF(ISERROR($V194),"",OFFSET('Smelter Look-up'!$D$4,$V194-4,0)&amp;"")</f>
        <v>CHINA</v>
      </c>
      <c r="F194" s="182" t="str">
        <f ca="1">IF(ISERROR($V194),"",OFFSET('Smelter Look-up'!$E$4,$V194-4,0))</f>
        <v>CID001093</v>
      </c>
      <c r="G194" s="182" t="str">
        <f ca="1">IF(C194=$X$4,IF(ISERROR($V194),"Enter smelter details","RMI"),IF(ISERROR($V194),"",OFFSET('Smelter Look-up'!$F$4,$V194-4,0)))</f>
        <v>RMI</v>
      </c>
      <c r="H194" s="183">
        <f ca="1">IF(ISERROR($V194),"",OFFSET('Smelter Look-up'!$G$4,$V194-4,0))</f>
        <v>0</v>
      </c>
      <c r="I194" s="184" t="str">
        <f ca="1">IF(ISERROR($V194),"",OFFSET('Smelter Look-up'!$H$4,$V194-4,0))</f>
        <v>Luoyang</v>
      </c>
      <c r="J194" s="184" t="str">
        <f ca="1">IF(ISERROR($V194),"",OFFSET('Smelter Look-up'!$I$4,$V194-4,0))</f>
        <v>Henan Sheng</v>
      </c>
      <c r="K194" s="224"/>
      <c r="L194" s="224"/>
      <c r="M194" s="224"/>
      <c r="N194" s="224"/>
      <c r="O194" s="224"/>
      <c r="P194" s="185"/>
      <c r="Q194" s="225"/>
      <c r="R194" s="182" t="str">
        <f ca="1">IF(ISERROR($V194),"",OFFSET('Smelter Look-up'!$C$4,$V194-4,0)&amp;"")</f>
        <v>Luoyang Zijin Yinhui Gold Refinery Co., Ltd.</v>
      </c>
      <c r="S194" s="181" t="str">
        <f t="shared" ca="1" si="23"/>
        <v>CN</v>
      </c>
      <c r="T194" s="181" t="str">
        <f ca="1">IF(B194="","",IF(ISERROR(MATCH($J194,SorP!$B$1:$B$6226,0)),"",INDIRECT("'SorP'!$A$"&amp;MATCH($S194&amp;$J194,SorP!C:C,0))))</f>
        <v>CN-HA</v>
      </c>
      <c r="U194" s="201"/>
      <c r="V194" s="226">
        <f ca="1">IF(C194="",NA(),IF(OR(C194="Smelter not listed",C194="Smelter not yet identified"),MATCH($B194&amp;$D194,'Smelter Look-up'!$J:$J,0),MATCH($B194&amp;$C194,'Smelter Look-up'!$J:$J,0)))</f>
        <v>165</v>
      </c>
      <c r="X194" s="227">
        <f t="shared" ca="1" si="24"/>
        <v>0</v>
      </c>
      <c r="AB194" s="228" t="str">
        <f t="shared" ca="1" si="25"/>
        <v>GoldLuoyang Zijin Yinhui Gold Refinery Co., Ltd.</v>
      </c>
    </row>
    <row r="195" spans="1:28" s="227" customFormat="1" ht="76.5">
      <c r="A195" s="299" t="s">
        <v>693</v>
      </c>
      <c r="B195" s="182" t="str">
        <f ca="1">IF(LEN(A195)=0,"",INDEX('Smelter Look-up'!$A:$A,MATCH($A195,'Smelter Look-up'!$E:$E,0)))</f>
        <v>Gold</v>
      </c>
      <c r="C195" s="186" t="str">
        <f ca="1">IF(LEN(A195)=0,"",INDEX('Smelter Look-up'!$C:$C,MATCH($A195,'Smelter Look-up'!$E:$E,0)))</f>
        <v>Moscow Special Alloys Processing Plant</v>
      </c>
      <c r="D195" s="230" t="str">
        <f>IF(ISBLANK(A195),"",INDEX('Smelter Look-up'!$C$5:$C$700,MATCH(A195,'Smelter Look-up'!$E$5:$E$700,0)))</f>
        <v>Moscow Special Alloys Processing Plant</v>
      </c>
      <c r="E195" s="182" t="str">
        <f ca="1">IF(ISERROR($V195),"",OFFSET('Smelter Look-up'!$D$4,$V195-4,0)&amp;"")</f>
        <v>RUSSIAN FEDERATION</v>
      </c>
      <c r="F195" s="182" t="str">
        <f ca="1">IF(ISERROR($V195),"",OFFSET('Smelter Look-up'!$E$4,$V195-4,0))</f>
        <v>CID001204</v>
      </c>
      <c r="G195" s="182" t="str">
        <f ca="1">IF(C195=$X$4,IF(ISERROR($V195),"Enter smelter details","RMI"),IF(ISERROR($V195),"",OFFSET('Smelter Look-up'!$F$4,$V195-4,0)))</f>
        <v>RMI</v>
      </c>
      <c r="H195" s="183">
        <f ca="1">IF(ISERROR($V195),"",OFFSET('Smelter Look-up'!$G$4,$V195-4,0))</f>
        <v>0</v>
      </c>
      <c r="I195" s="184" t="str">
        <f ca="1">IF(ISERROR($V195),"",OFFSET('Smelter Look-up'!$H$4,$V195-4,0))</f>
        <v>Obrucheva</v>
      </c>
      <c r="J195" s="184" t="str">
        <f ca="1">IF(ISERROR($V195),"",OFFSET('Smelter Look-up'!$I$4,$V195-4,0))</f>
        <v>Moskva</v>
      </c>
      <c r="K195" s="224"/>
      <c r="L195" s="224"/>
      <c r="M195" s="224"/>
      <c r="N195" s="224"/>
      <c r="O195" s="224"/>
      <c r="P195" s="185"/>
      <c r="Q195" s="225"/>
      <c r="R195" s="182" t="str">
        <f ca="1">IF(ISERROR($V195),"",OFFSET('Smelter Look-up'!$C$4,$V195-4,0)&amp;"")</f>
        <v>Moscow Special Alloys Processing Plant</v>
      </c>
      <c r="S195" s="181" t="str">
        <f t="shared" ca="1" si="23"/>
        <v>RU</v>
      </c>
      <c r="T195" s="181" t="str">
        <f ca="1">IF(B195="","",IF(ISERROR(MATCH($J195,SorP!$B$1:$B$6226,0)),"",INDIRECT("'SorP'!$A$"&amp;MATCH($S195&amp;$J195,SorP!C:C,0))))</f>
        <v>RU-MOW</v>
      </c>
      <c r="U195" s="201"/>
      <c r="V195" s="226">
        <f ca="1">IF(C195="",NA(),IF(OR(C195="Smelter not listed",C195="Smelter not yet identified"),MATCH($B195&amp;$D195,'Smelter Look-up'!$J:$J,0),MATCH($B195&amp;$C195,'Smelter Look-up'!$J:$J,0)))</f>
        <v>196</v>
      </c>
      <c r="X195" s="227">
        <f t="shared" ca="1" si="24"/>
        <v>0</v>
      </c>
      <c r="AB195" s="228" t="str">
        <f t="shared" ca="1" si="25"/>
        <v>GoldMoscow Special Alloys Processing Plant</v>
      </c>
    </row>
    <row r="196" spans="1:28" s="227" customFormat="1" ht="51">
      <c r="A196" s="299" t="s">
        <v>14967</v>
      </c>
      <c r="B196" s="182" t="str">
        <f ca="1">IF(LEN(A196)=0,"",INDEX('Smelter Look-up'!$A:$A,MATCH($A196,'Smelter Look-up'!$E:$E,0)))</f>
        <v>Tin</v>
      </c>
      <c r="C196" s="186" t="str">
        <f ca="1">IF(LEN(A196)=0,"",INDEX('Smelter Look-up'!$C:$C,MATCH($A196,'Smelter Look-up'!$E:$E,0)))</f>
        <v>Novosibirsk Tin Combine</v>
      </c>
      <c r="D196" s="230" t="str">
        <f>IF(ISBLANK(A196),"",INDEX('Smelter Look-up'!$C$5:$C$700,MATCH(A196,'Smelter Look-up'!$E$5:$E$700,0)))</f>
        <v>Novosibirsk Tin Combine</v>
      </c>
      <c r="E196" s="182" t="str">
        <f ca="1">IF(ISERROR($V196),"",OFFSET('Smelter Look-up'!$D$4,$V196-4,0)&amp;"")</f>
        <v>RUSSIAN FEDERATION</v>
      </c>
      <c r="F196" s="182" t="str">
        <f ca="1">IF(ISERROR($V196),"",OFFSET('Smelter Look-up'!$E$4,$V196-4,0))</f>
        <v>CID001305</v>
      </c>
      <c r="G196" s="182" t="str">
        <f ca="1">IF(C196=$X$4,IF(ISERROR($V196),"Enter smelter details","RMI"),IF(ISERROR($V196),"",OFFSET('Smelter Look-up'!$F$4,$V196-4,0)))</f>
        <v>RMI</v>
      </c>
      <c r="H196" s="183">
        <f ca="1">IF(ISERROR($V196),"",OFFSET('Smelter Look-up'!$G$4,$V196-4,0))</f>
        <v>0</v>
      </c>
      <c r="I196" s="184" t="str">
        <f ca="1">IF(ISERROR($V196),"",OFFSET('Smelter Look-up'!$H$4,$V196-4,0))</f>
        <v>Novosibirsk</v>
      </c>
      <c r="J196" s="184" t="str">
        <f ca="1">IF(ISERROR($V196),"",OFFSET('Smelter Look-up'!$I$4,$V196-4,0))</f>
        <v>Novosibirskaya oblast'</v>
      </c>
      <c r="K196" s="224"/>
      <c r="L196" s="224"/>
      <c r="M196" s="224"/>
      <c r="N196" s="224"/>
      <c r="O196" s="224"/>
      <c r="P196" s="185"/>
      <c r="Q196" s="225"/>
      <c r="R196" s="182" t="str">
        <f ca="1">IF(ISERROR($V196),"",OFFSET('Smelter Look-up'!$C$4,$V196-4,0)&amp;"")</f>
        <v>Novosibirsk Tin Combine</v>
      </c>
      <c r="S196" s="181" t="str">
        <f t="shared" ca="1" si="23"/>
        <v>RU</v>
      </c>
      <c r="T196" s="181" t="str">
        <f ca="1">IF(B196="","",IF(ISERROR(MATCH($J196,SorP!$B$1:$B$6226,0)),"",INDIRECT("'SorP'!$A$"&amp;MATCH($S196&amp;$J196,SorP!C:C,0))))</f>
        <v>RU-NVS</v>
      </c>
      <c r="U196" s="201"/>
      <c r="V196" s="226">
        <f ca="1">IF(C196="",NA(),IF(OR(C196="Smelter not listed",C196="Smelter not yet identified"),MATCH($B196&amp;$D196,'Smelter Look-up'!$J:$J,0),MATCH($B196&amp;$C196,'Smelter Look-up'!$J:$J,0)))</f>
        <v>489</v>
      </c>
      <c r="X196" s="227">
        <f t="shared" ca="1" si="24"/>
        <v>0</v>
      </c>
      <c r="AB196" s="228" t="str">
        <f t="shared" ca="1" si="25"/>
        <v>TinNovosibirsk Tin Combine</v>
      </c>
    </row>
    <row r="197" spans="1:28" s="227" customFormat="1" ht="153">
      <c r="A197" s="299" t="s">
        <v>698</v>
      </c>
      <c r="B197" s="182" t="str">
        <f ca="1">IF(LEN(A197)=0,"",INDEX('Smelter Look-up'!$A:$A,MATCH($A197,'Smelter Look-up'!$E:$E,0)))</f>
        <v>Gold</v>
      </c>
      <c r="C197" s="186" t="str">
        <f ca="1">IF(LEN(A197)=0,"",INDEX('Smelter Look-up'!$C:$C,MATCH($A197,'Smelter Look-up'!$E:$E,0)))</f>
        <v>OJSC "The Gulidov Krasnoyarsk Non-Ferrous Metals Plant" (OJSC Krastsvetmet)</v>
      </c>
      <c r="D197" s="230" t="str">
        <f>IF(ISBLANK(A197),"",INDEX('Smelter Look-up'!$C$5:$C$700,MATCH(A197,'Smelter Look-up'!$E$5:$E$700,0)))</f>
        <v>OJSC "The Gulidov Krasnoyarsk Non-Ferrous Metals Plant" (OJSC Krastsvetmet)</v>
      </c>
      <c r="E197" s="182" t="str">
        <f ca="1">IF(ISERROR($V197),"",OFFSET('Smelter Look-up'!$D$4,$V197-4,0)&amp;"")</f>
        <v>RUSSIAN FEDERATION</v>
      </c>
      <c r="F197" s="182" t="str">
        <f ca="1">IF(ISERROR($V197),"",OFFSET('Smelter Look-up'!$E$4,$V197-4,0))</f>
        <v>CID001326</v>
      </c>
      <c r="G197" s="182" t="str">
        <f ca="1">IF(C197=$X$4,IF(ISERROR($V197),"Enter smelter details","RMI"),IF(ISERROR($V197),"",OFFSET('Smelter Look-up'!$F$4,$V197-4,0)))</f>
        <v>RMI</v>
      </c>
      <c r="H197" s="183">
        <f ca="1">IF(ISERROR($V197),"",OFFSET('Smelter Look-up'!$G$4,$V197-4,0))</f>
        <v>0</v>
      </c>
      <c r="I197" s="184" t="str">
        <f ca="1">IF(ISERROR($V197),"",OFFSET('Smelter Look-up'!$H$4,$V197-4,0))</f>
        <v>Krasnoyarsk</v>
      </c>
      <c r="J197" s="184" t="str">
        <f ca="1">IF(ISERROR($V197),"",OFFSET('Smelter Look-up'!$I$4,$V197-4,0))</f>
        <v>Krasnoyarskiy kray</v>
      </c>
      <c r="K197" s="224"/>
      <c r="L197" s="224"/>
      <c r="M197" s="224"/>
      <c r="N197" s="224"/>
      <c r="O197" s="224"/>
      <c r="P197" s="185"/>
      <c r="Q197" s="225"/>
      <c r="R197" s="182" t="str">
        <f ca="1">IF(ISERROR($V197),"",OFFSET('Smelter Look-up'!$C$4,$V197-4,0)&amp;"")</f>
        <v>OJSC "The Gulidov Krasnoyarsk Non-Ferrous Metals Plant" (OJSC Krastsvetmet)</v>
      </c>
      <c r="S197" s="181" t="str">
        <f t="shared" ref="S197" ca="1" si="26">IF(B197="","",IF(ISERROR(MATCH($E197,CL,0)),"Unknown",INDIRECT("'C'!$A$"&amp;MATCH($E197,CL,0)+1)))</f>
        <v>RU</v>
      </c>
      <c r="T197" s="181" t="str">
        <f ca="1">IF(B197="","",IF(ISERROR(MATCH($J197,SorP!$B$1:$B$6226,0)),"",INDIRECT("'SorP'!$A$"&amp;MATCH($S197&amp;$J197,SorP!C:C,0))))</f>
        <v>RU-KYA</v>
      </c>
      <c r="U197" s="201"/>
      <c r="V197" s="226">
        <f ca="1">IF(C197="",NA(),IF(OR(C197="Smelter not listed",C197="Smelter not yet identified"),MATCH($B197&amp;$D197,'Smelter Look-up'!$J:$J,0),MATCH($B197&amp;$C197,'Smelter Look-up'!$J:$J,0)))</f>
        <v>208</v>
      </c>
      <c r="X197" s="227">
        <f t="shared" ref="X197" ca="1" si="27">IF(AND(C197="Smelter not listed",OR(LEN(D197)=0,LEN(E197)=0)),1,0)</f>
        <v>0</v>
      </c>
      <c r="AB197" s="228" t="str">
        <f t="shared" ref="AB197" ca="1" si="28">B197&amp;C197</f>
        <v>GoldOJSC "The Gulidov Krasnoyarsk Non-Ferrous Metals Plant" (OJSC Krastsvetmet)</v>
      </c>
    </row>
    <row r="198" spans="1:28" s="227" customFormat="1" ht="89.25">
      <c r="A198" s="299" t="s">
        <v>700</v>
      </c>
      <c r="B198" s="182" t="str">
        <f ca="1">IF(LEN(A198)=0,"",INDEX('Smelter Look-up'!$A:$A,MATCH($A198,'Smelter Look-up'!$E:$E,0)))</f>
        <v>Gold</v>
      </c>
      <c r="C198" s="186" t="str">
        <f ca="1">IF(LEN(A198)=0,"",INDEX('Smelter Look-up'!$C:$C,MATCH($A198,'Smelter Look-up'!$E:$E,0)))</f>
        <v>Penglai Penggang Gold Industry Co., Ltd.</v>
      </c>
      <c r="D198" s="230" t="str">
        <f>IF(ISBLANK(A198),"",INDEX('Smelter Look-up'!$C$5:$C$700,MATCH(A198,'Smelter Look-up'!$E$5:$E$700,0)))</f>
        <v>Penglai Penggang Gold Industry Co., Ltd.</v>
      </c>
      <c r="E198" s="182" t="str">
        <f ca="1">IF(ISERROR($V198),"",OFFSET('Smelter Look-up'!$D$4,$V198-4,0)&amp;"")</f>
        <v>CHINA</v>
      </c>
      <c r="F198" s="182" t="str">
        <f ca="1">IF(ISERROR($V198),"",OFFSET('Smelter Look-up'!$E$4,$V198-4,0))</f>
        <v>CID001362</v>
      </c>
      <c r="G198" s="182" t="str">
        <f ca="1">IF(C198=$X$4,IF(ISERROR($V198),"Enter smelter details","RMI"),IF(ISERROR($V198),"",OFFSET('Smelter Look-up'!$F$4,$V198-4,0)))</f>
        <v>RMI</v>
      </c>
      <c r="H198" s="183">
        <f ca="1">IF(ISERROR($V198),"",OFFSET('Smelter Look-up'!$G$4,$V198-4,0))</f>
        <v>0</v>
      </c>
      <c r="I198" s="184" t="str">
        <f ca="1">IF(ISERROR($V198),"",OFFSET('Smelter Look-up'!$H$4,$V198-4,0))</f>
        <v>Penglai</v>
      </c>
      <c r="J198" s="184" t="str">
        <f ca="1">IF(ISERROR($V198),"",OFFSET('Smelter Look-up'!$I$4,$V198-4,0))</f>
        <v>Shandong Sheng</v>
      </c>
      <c r="K198" s="224"/>
      <c r="L198" s="224"/>
      <c r="M198" s="224"/>
      <c r="N198" s="224"/>
      <c r="O198" s="224"/>
      <c r="P198" s="185"/>
      <c r="Q198" s="225"/>
      <c r="R198" s="182" t="str">
        <f ca="1">IF(ISERROR($V198),"",OFFSET('Smelter Look-up'!$C$4,$V198-4,0)&amp;"")</f>
        <v>Penglai Penggang Gold Industry Co., Ltd.</v>
      </c>
      <c r="S198" s="181" t="str">
        <f t="shared" ref="S198:S229" ca="1" si="29">IF(B198="","",IF(ISERROR(MATCH($E198,CL,0)),"Unknown",INDIRECT("'C'!$A$"&amp;MATCH($E198,CL,0)+1)))</f>
        <v>CN</v>
      </c>
      <c r="T198" s="181" t="str">
        <f ca="1">IF(B198="","",IF(ISERROR(MATCH($J198,SorP!$B$1:$B$6226,0)),"",INDIRECT("'SorP'!$A$"&amp;MATCH($S198&amp;$J198,SorP!C:C,0))))</f>
        <v>CN-SD</v>
      </c>
      <c r="U198" s="201"/>
      <c r="V198" s="226">
        <f ca="1">IF(C198="",NA(),IF(OR(C198="Smelter not listed",C198="Smelter not yet identified"),MATCH($B198&amp;$D198,'Smelter Look-up'!$J:$J,0),MATCH($B198&amp;$C198,'Smelter Look-up'!$J:$J,0)))</f>
        <v>214</v>
      </c>
      <c r="X198" s="227">
        <f t="shared" ref="X198:X229" ca="1" si="30">IF(AND(C198="Smelter not listed",OR(LEN(D198)=0,LEN(E198)=0)),1,0)</f>
        <v>0</v>
      </c>
      <c r="AB198" s="228" t="str">
        <f t="shared" ref="AB198:AB229" ca="1" si="31">B198&amp;C198</f>
        <v>GoldPenglai Penggang Gold Industry Co., Ltd.</v>
      </c>
    </row>
    <row r="199" spans="1:28" s="227" customFormat="1" ht="76.5">
      <c r="A199" s="299" t="s">
        <v>701</v>
      </c>
      <c r="B199" s="182" t="str">
        <f ca="1">IF(LEN(A199)=0,"",INDEX('Smelter Look-up'!$A:$A,MATCH($A199,'Smelter Look-up'!$E:$E,0)))</f>
        <v>Gold</v>
      </c>
      <c r="C199" s="186" t="str">
        <f ca="1">IF(LEN(A199)=0,"",INDEX('Smelter Look-up'!$C:$C,MATCH($A199,'Smelter Look-up'!$E:$E,0)))</f>
        <v>Prioksky Plant of Non-Ferrous Metals</v>
      </c>
      <c r="D199" s="230" t="str">
        <f>IF(ISBLANK(A199),"",INDEX('Smelter Look-up'!$C$5:$C$700,MATCH(A199,'Smelter Look-up'!$E$5:$E$700,0)))</f>
        <v>Prioksky Plant of Non-Ferrous Metals</v>
      </c>
      <c r="E199" s="182" t="str">
        <f ca="1">IF(ISERROR($V199),"",OFFSET('Smelter Look-up'!$D$4,$V199-4,0)&amp;"")</f>
        <v>RUSSIAN FEDERATION</v>
      </c>
      <c r="F199" s="182" t="str">
        <f ca="1">IF(ISERROR($V199),"",OFFSET('Smelter Look-up'!$E$4,$V199-4,0))</f>
        <v>CID001386</v>
      </c>
      <c r="G199" s="182" t="str">
        <f ca="1">IF(C199=$X$4,IF(ISERROR($V199),"Enter smelter details","RMI"),IF(ISERROR($V199),"",OFFSET('Smelter Look-up'!$F$4,$V199-4,0)))</f>
        <v>RMI</v>
      </c>
      <c r="H199" s="183">
        <f ca="1">IF(ISERROR($V199),"",OFFSET('Smelter Look-up'!$G$4,$V199-4,0))</f>
        <v>0</v>
      </c>
      <c r="I199" s="184" t="str">
        <f ca="1">IF(ISERROR($V199),"",OFFSET('Smelter Look-up'!$H$4,$V199-4,0))</f>
        <v>Kasimov</v>
      </c>
      <c r="J199" s="184" t="str">
        <f ca="1">IF(ISERROR($V199),"",OFFSET('Smelter Look-up'!$I$4,$V199-4,0))</f>
        <v>Ryazanskaya oblast'</v>
      </c>
      <c r="K199" s="224"/>
      <c r="L199" s="224"/>
      <c r="M199" s="224"/>
      <c r="N199" s="224"/>
      <c r="O199" s="224"/>
      <c r="P199" s="185"/>
      <c r="Q199" s="225"/>
      <c r="R199" s="182" t="str">
        <f ca="1">IF(ISERROR($V199),"",OFFSET('Smelter Look-up'!$C$4,$V199-4,0)&amp;"")</f>
        <v>Prioksky Plant of Non-Ferrous Metals</v>
      </c>
      <c r="S199" s="181" t="str">
        <f t="shared" ca="1" si="29"/>
        <v>RU</v>
      </c>
      <c r="T199" s="181" t="str">
        <f ca="1">IF(B199="","",IF(ISERROR(MATCH($J199,SorP!$B$1:$B$6226,0)),"",INDIRECT("'SorP'!$A$"&amp;MATCH($S199&amp;$J199,SorP!C:C,0))))</f>
        <v>RU-RYA</v>
      </c>
      <c r="U199" s="201"/>
      <c r="V199" s="226">
        <f ca="1">IF(C199="",NA(),IF(OR(C199="Smelter not listed",C199="Smelter not yet identified"),MATCH($B199&amp;$D199,'Smelter Look-up'!$J:$J,0),MATCH($B199&amp;$C199,'Smelter Look-up'!$J:$J,0)))</f>
        <v>218</v>
      </c>
      <c r="X199" s="227">
        <f t="shared" ca="1" si="30"/>
        <v>0</v>
      </c>
      <c r="AB199" s="228" t="str">
        <f t="shared" ca="1" si="31"/>
        <v>GoldPrioksky Plant of Non-Ferrous Metals</v>
      </c>
    </row>
    <row r="200" spans="1:28" s="227" customFormat="1" ht="38.25">
      <c r="A200" s="299" t="s">
        <v>706</v>
      </c>
      <c r="B200" s="182" t="str">
        <f ca="1">IF(LEN(A200)=0,"",INDEX('Smelter Look-up'!$A:$A,MATCH($A200,'Smelter Look-up'!$E:$E,0)))</f>
        <v>Gold</v>
      </c>
      <c r="C200" s="186" t="str">
        <f ca="1">IF(LEN(A200)=0,"",INDEX('Smelter Look-up'!$C:$C,MATCH($A200,'Smelter Look-up'!$E:$E,0)))</f>
        <v>Sabin Metal Corp.</v>
      </c>
      <c r="D200" s="230" t="str">
        <f>IF(ISBLANK(A200),"",INDEX('Smelter Look-up'!$C$5:$C$700,MATCH(A200,'Smelter Look-up'!$E$5:$E$700,0)))</f>
        <v>Sabin Metal Corp.</v>
      </c>
      <c r="E200" s="182" t="str">
        <f ca="1">IF(ISERROR($V200),"",OFFSET('Smelter Look-up'!$D$4,$V200-4,0)&amp;"")</f>
        <v>UNITED STATES OF AMERICA</v>
      </c>
      <c r="F200" s="182" t="str">
        <f ca="1">IF(ISERROR($V200),"",OFFSET('Smelter Look-up'!$E$4,$V200-4,0))</f>
        <v>CID001546</v>
      </c>
      <c r="G200" s="182" t="str">
        <f ca="1">IF(C200=$X$4,IF(ISERROR($V200),"Enter smelter details","RMI"),IF(ISERROR($V200),"",OFFSET('Smelter Look-up'!$F$4,$V200-4,0)))</f>
        <v>RMI</v>
      </c>
      <c r="H200" s="183">
        <f ca="1">IF(ISERROR($V200),"",OFFSET('Smelter Look-up'!$G$4,$V200-4,0))</f>
        <v>0</v>
      </c>
      <c r="I200" s="184" t="str">
        <f ca="1">IF(ISERROR($V200),"",OFFSET('Smelter Look-up'!$H$4,$V200-4,0))</f>
        <v>Williston</v>
      </c>
      <c r="J200" s="184" t="str">
        <f ca="1">IF(ISERROR($V200),"",OFFSET('Smelter Look-up'!$I$4,$V200-4,0))</f>
        <v>North Dakota</v>
      </c>
      <c r="K200" s="224"/>
      <c r="L200" s="224"/>
      <c r="M200" s="224"/>
      <c r="N200" s="224"/>
      <c r="O200" s="224"/>
      <c r="P200" s="185"/>
      <c r="Q200" s="225"/>
      <c r="R200" s="182" t="str">
        <f ca="1">IF(ISERROR($V200),"",OFFSET('Smelter Look-up'!$C$4,$V200-4,0)&amp;"")</f>
        <v>Sabin Metal Corp.</v>
      </c>
      <c r="S200" s="181" t="str">
        <f t="shared" ca="1" si="29"/>
        <v>US</v>
      </c>
      <c r="T200" s="181" t="str">
        <f ca="1">IF(B200="","",IF(ISERROR(MATCH($J200,SorP!$B$1:$B$6226,0)),"",INDIRECT("'SorP'!$A$"&amp;MATCH($S200&amp;$J200,SorP!C:C,0))))</f>
        <v>US-ND</v>
      </c>
      <c r="U200" s="201"/>
      <c r="V200" s="226">
        <f ca="1">IF(C200="",NA(),IF(OR(C200="Smelter not listed",C200="Smelter not yet identified"),MATCH($B200&amp;$D200,'Smelter Look-up'!$J:$J,0),MATCH($B200&amp;$C200,'Smelter Look-up'!$J:$J,0)))</f>
        <v>231</v>
      </c>
      <c r="X200" s="227">
        <f t="shared" ca="1" si="30"/>
        <v>0</v>
      </c>
      <c r="AB200" s="228" t="str">
        <f t="shared" ca="1" si="31"/>
        <v>GoldSabin Metal Corp.</v>
      </c>
    </row>
    <row r="201" spans="1:28" s="227" customFormat="1" ht="51">
      <c r="A201" s="299" t="s">
        <v>1373</v>
      </c>
      <c r="B201" s="182" t="str">
        <f ca="1">IF(LEN(A201)=0,"",INDEX('Smelter Look-up'!$A:$A,MATCH($A201,'Smelter Look-up'!$E:$E,0)))</f>
        <v>Gold</v>
      </c>
      <c r="C201" s="186" t="str">
        <f ca="1">IF(LEN(A201)=0,"",INDEX('Smelter Look-up'!$C:$C,MATCH($A201,'Smelter Look-up'!$E:$E,0)))</f>
        <v>Samduck Precious Metals</v>
      </c>
      <c r="D201" s="230" t="str">
        <f>IF(ISBLANK(A201),"",INDEX('Smelter Look-up'!$C$5:$C$700,MATCH(A201,'Smelter Look-up'!$E$5:$E$700,0)))</f>
        <v>Samduck Precious Metals</v>
      </c>
      <c r="E201" s="182" t="str">
        <f ca="1">IF(ISERROR($V201),"",OFFSET('Smelter Look-up'!$D$4,$V201-4,0)&amp;"")</f>
        <v>KOREA, REPUBLIC OF</v>
      </c>
      <c r="F201" s="182" t="str">
        <f ca="1">IF(ISERROR($V201),"",OFFSET('Smelter Look-up'!$E$4,$V201-4,0))</f>
        <v>CID001555</v>
      </c>
      <c r="G201" s="182" t="str">
        <f ca="1">IF(C201=$X$4,IF(ISERROR($V201),"Enter smelter details","RMI"),IF(ISERROR($V201),"",OFFSET('Smelter Look-up'!$F$4,$V201-4,0)))</f>
        <v>RMI</v>
      </c>
      <c r="H201" s="183">
        <f ca="1">IF(ISERROR($V201),"",OFFSET('Smelter Look-up'!$G$4,$V201-4,0))</f>
        <v>0</v>
      </c>
      <c r="I201" s="184" t="str">
        <f ca="1">IF(ISERROR($V201),"",OFFSET('Smelter Look-up'!$H$4,$V201-4,0))</f>
        <v>Namdong</v>
      </c>
      <c r="J201" s="184" t="str">
        <f ca="1">IF(ISERROR($V201),"",OFFSET('Smelter Look-up'!$I$4,$V201-4,0))</f>
        <v>Incheon-gwangyeoksi</v>
      </c>
      <c r="K201" s="224"/>
      <c r="L201" s="224"/>
      <c r="M201" s="224"/>
      <c r="N201" s="224"/>
      <c r="O201" s="224"/>
      <c r="P201" s="185"/>
      <c r="Q201" s="225"/>
      <c r="R201" s="182" t="str">
        <f ca="1">IF(ISERROR($V201),"",OFFSET('Smelter Look-up'!$C$4,$V201-4,0)&amp;"")</f>
        <v>Samduck Precious Metals</v>
      </c>
      <c r="S201" s="181" t="str">
        <f t="shared" ca="1" si="29"/>
        <v>KR</v>
      </c>
      <c r="T201" s="181" t="str">
        <f ca="1">IF(B201="","",IF(ISERROR(MATCH($J201,SorP!$B$1:$B$6226,0)),"",INDIRECT("'SorP'!$A$"&amp;MATCH($S201&amp;$J201,SorP!C:C,0))))</f>
        <v>KR-28</v>
      </c>
      <c r="U201" s="201"/>
      <c r="V201" s="226">
        <f ca="1">IF(C201="",NA(),IF(OR(C201="Smelter not listed",C201="Smelter not yet identified"),MATCH($B201&amp;$D201,'Smelter Look-up'!$J:$J,0),MATCH($B201&amp;$C201,'Smelter Look-up'!$J:$J,0)))</f>
        <v>239</v>
      </c>
      <c r="X201" s="227">
        <f t="shared" ca="1" si="30"/>
        <v>0</v>
      </c>
      <c r="AB201" s="228" t="str">
        <f t="shared" ca="1" si="31"/>
        <v>GoldSamduck Precious Metals</v>
      </c>
    </row>
    <row r="202" spans="1:28" s="227" customFormat="1" ht="51">
      <c r="A202" s="299" t="s">
        <v>707</v>
      </c>
      <c r="B202" s="182" t="str">
        <f ca="1">IF(LEN(A202)=0,"",INDEX('Smelter Look-up'!$A:$A,MATCH($A202,'Smelter Look-up'!$E:$E,0)))</f>
        <v>Gold</v>
      </c>
      <c r="C202" s="186" t="str">
        <f ca="1">IF(LEN(A202)=0,"",INDEX('Smelter Look-up'!$C:$C,MATCH($A202,'Smelter Look-up'!$E:$E,0)))</f>
        <v>Samwon Metals Corp.</v>
      </c>
      <c r="D202" s="230" t="str">
        <f>IF(ISBLANK(A202),"",INDEX('Smelter Look-up'!$C$5:$C$700,MATCH(A202,'Smelter Look-up'!$E$5:$E$700,0)))</f>
        <v>Samwon Metals Corp.</v>
      </c>
      <c r="E202" s="182" t="str">
        <f ca="1">IF(ISERROR($V202),"",OFFSET('Smelter Look-up'!$D$4,$V202-4,0)&amp;"")</f>
        <v>KOREA, REPUBLIC OF</v>
      </c>
      <c r="F202" s="182" t="str">
        <f ca="1">IF(ISERROR($V202),"",OFFSET('Smelter Look-up'!$E$4,$V202-4,0))</f>
        <v>CID001562</v>
      </c>
      <c r="G202" s="182" t="str">
        <f ca="1">IF(C202=$X$4,IF(ISERROR($V202),"Enter smelter details","RMI"),IF(ISERROR($V202),"",OFFSET('Smelter Look-up'!$F$4,$V202-4,0)))</f>
        <v>RMI</v>
      </c>
      <c r="H202" s="183">
        <f ca="1">IF(ISERROR($V202),"",OFFSET('Smelter Look-up'!$G$4,$V202-4,0))</f>
        <v>0</v>
      </c>
      <c r="I202" s="184" t="str">
        <f ca="1">IF(ISERROR($V202),"",OFFSET('Smelter Look-up'!$H$4,$V202-4,0))</f>
        <v>Changwon</v>
      </c>
      <c r="J202" s="184" t="str">
        <f ca="1">IF(ISERROR($V202),"",OFFSET('Smelter Look-up'!$I$4,$V202-4,0))</f>
        <v>Gyeongsangnam-do</v>
      </c>
      <c r="K202" s="224"/>
      <c r="L202" s="224"/>
      <c r="M202" s="224"/>
      <c r="N202" s="224"/>
      <c r="O202" s="224"/>
      <c r="P202" s="185"/>
      <c r="Q202" s="225"/>
      <c r="R202" s="182" t="str">
        <f ca="1">IF(ISERROR($V202),"",OFFSET('Smelter Look-up'!$C$4,$V202-4,0)&amp;"")</f>
        <v>Samwon Metals Corp.</v>
      </c>
      <c r="S202" s="181" t="str">
        <f t="shared" ca="1" si="29"/>
        <v>KR</v>
      </c>
      <c r="T202" s="181" t="str">
        <f ca="1">IF(B202="","",IF(ISERROR(MATCH($J202,SorP!$B$1:$B$6226,0)),"",INDIRECT("'SorP'!$A$"&amp;MATCH($S202&amp;$J202,SorP!C:C,0))))</f>
        <v>KR-48</v>
      </c>
      <c r="U202" s="201"/>
      <c r="V202" s="226">
        <f ca="1">IF(C202="",NA(),IF(OR(C202="Smelter not listed",C202="Smelter not yet identified"),MATCH($B202&amp;$D202,'Smelter Look-up'!$J:$J,0),MATCH($B202&amp;$C202,'Smelter Look-up'!$J:$J,0)))</f>
        <v>240</v>
      </c>
      <c r="X202" s="227">
        <f t="shared" ca="1" si="30"/>
        <v>0</v>
      </c>
      <c r="AB202" s="228" t="str">
        <f t="shared" ca="1" si="31"/>
        <v>GoldSamwon Metals Corp.</v>
      </c>
    </row>
    <row r="203" spans="1:28" s="227" customFormat="1" ht="114.75">
      <c r="A203" s="299" t="s">
        <v>1620</v>
      </c>
      <c r="B203" s="182" t="str">
        <f ca="1">IF(LEN(A203)=0,"",INDEX('Smelter Look-up'!$A:$A,MATCH($A203,'Smelter Look-up'!$E:$E,0)))</f>
        <v>Gold</v>
      </c>
      <c r="C203" s="186" t="str">
        <f ca="1">IF(LEN(A203)=0,"",INDEX('Smelter Look-up'!$C:$C,MATCH($A203,'Smelter Look-up'!$E:$E,0)))</f>
        <v>Shandong Tiancheng Biological Gold Industrial Co., Ltd.</v>
      </c>
      <c r="D203" s="230" t="str">
        <f>IF(ISBLANK(A203),"",INDEX('Smelter Look-up'!$C$5:$C$700,MATCH(A203,'Smelter Look-up'!$E$5:$E$700,0)))</f>
        <v>Shandong Tiancheng Biological Gold Industrial Co., Ltd.</v>
      </c>
      <c r="E203" s="182" t="str">
        <f ca="1">IF(ISERROR($V203),"",OFFSET('Smelter Look-up'!$D$4,$V203-4,0)&amp;"")</f>
        <v>CHINA</v>
      </c>
      <c r="F203" s="182" t="str">
        <f ca="1">IF(ISERROR($V203),"",OFFSET('Smelter Look-up'!$E$4,$V203-4,0))</f>
        <v>CID001619</v>
      </c>
      <c r="G203" s="182" t="str">
        <f ca="1">IF(C203=$X$4,IF(ISERROR($V203),"Enter smelter details","RMI"),IF(ISERROR($V203),"",OFFSET('Smelter Look-up'!$F$4,$V203-4,0)))</f>
        <v>RMI</v>
      </c>
      <c r="H203" s="183">
        <f ca="1">IF(ISERROR($V203),"",OFFSET('Smelter Look-up'!$G$4,$V203-4,0))</f>
        <v>0</v>
      </c>
      <c r="I203" s="184" t="str">
        <f ca="1">IF(ISERROR($V203),"",OFFSET('Smelter Look-up'!$H$4,$V203-4,0))</f>
        <v>Laizhou</v>
      </c>
      <c r="J203" s="184" t="str">
        <f ca="1">IF(ISERROR($V203),"",OFFSET('Smelter Look-up'!$I$4,$V203-4,0))</f>
        <v>Shandong Sheng</v>
      </c>
      <c r="K203" s="224"/>
      <c r="L203" s="224"/>
      <c r="M203" s="224"/>
      <c r="N203" s="224"/>
      <c r="O203" s="224"/>
      <c r="P203" s="185"/>
      <c r="Q203" s="225"/>
      <c r="R203" s="182" t="str">
        <f ca="1">IF(ISERROR($V203),"",OFFSET('Smelter Look-up'!$C$4,$V203-4,0)&amp;"")</f>
        <v>Shandong Tiancheng Biological Gold Industrial Co., Ltd.</v>
      </c>
      <c r="S203" s="181" t="str">
        <f t="shared" ca="1" si="29"/>
        <v>CN</v>
      </c>
      <c r="T203" s="181" t="str">
        <f ca="1">IF(B203="","",IF(ISERROR(MATCH($J203,SorP!$B$1:$B$6226,0)),"",INDIRECT("'SorP'!$A$"&amp;MATCH($S203&amp;$J203,SorP!C:C,0))))</f>
        <v>CN-SD</v>
      </c>
      <c r="U203" s="201"/>
      <c r="V203" s="226">
        <f ca="1">IF(C203="",NA(),IF(OR(C203="Smelter not listed",C203="Smelter not yet identified"),MATCH($B203&amp;$D203,'Smelter Look-up'!$J:$J,0),MATCH($B203&amp;$C203,'Smelter Look-up'!$J:$J,0)))</f>
        <v>253</v>
      </c>
      <c r="X203" s="227">
        <f t="shared" ca="1" si="30"/>
        <v>0</v>
      </c>
      <c r="AB203" s="228" t="str">
        <f t="shared" ca="1" si="31"/>
        <v>GoldShandong Tiancheng Biological Gold Industrial Co., Ltd.</v>
      </c>
    </row>
    <row r="204" spans="1:28" s="227" customFormat="1" ht="114.75">
      <c r="A204" s="299" t="s">
        <v>710</v>
      </c>
      <c r="B204" s="182" t="str">
        <f ca="1">IF(LEN(A204)=0,"",INDEX('Smelter Look-up'!$A:$A,MATCH($A204,'Smelter Look-up'!$E:$E,0)))</f>
        <v>Gold</v>
      </c>
      <c r="C204" s="186" t="str">
        <f ca="1">IF(LEN(A204)=0,"",INDEX('Smelter Look-up'!$C:$C,MATCH($A204,'Smelter Look-up'!$E:$E,0)))</f>
        <v>SOE Shyolkovsky Factory of Secondary Precious Metals</v>
      </c>
      <c r="D204" s="230" t="str">
        <f>IF(ISBLANK(A204),"",INDEX('Smelter Look-up'!$C$5:$C$700,MATCH(A204,'Smelter Look-up'!$E$5:$E$700,0)))</f>
        <v>SOE Shyolkovsky Factory of Secondary Precious Metals</v>
      </c>
      <c r="E204" s="182" t="str">
        <f ca="1">IF(ISERROR($V204),"",OFFSET('Smelter Look-up'!$D$4,$V204-4,0)&amp;"")</f>
        <v>RUSSIAN FEDERATION</v>
      </c>
      <c r="F204" s="182" t="str">
        <f ca="1">IF(ISERROR($V204),"",OFFSET('Smelter Look-up'!$E$4,$V204-4,0))</f>
        <v>CID001756</v>
      </c>
      <c r="G204" s="182" t="str">
        <f ca="1">IF(C204=$X$4,IF(ISERROR($V204),"Enter smelter details","RMI"),IF(ISERROR($V204),"",OFFSET('Smelter Look-up'!$F$4,$V204-4,0)))</f>
        <v>RMI</v>
      </c>
      <c r="H204" s="183">
        <f ca="1">IF(ISERROR($V204),"",OFFSET('Smelter Look-up'!$G$4,$V204-4,0))</f>
        <v>0</v>
      </c>
      <c r="I204" s="184" t="str">
        <f ca="1">IF(ISERROR($V204),"",OFFSET('Smelter Look-up'!$H$4,$V204-4,0))</f>
        <v>Shyolkovo</v>
      </c>
      <c r="J204" s="184" t="str">
        <f ca="1">IF(ISERROR($V204),"",OFFSET('Smelter Look-up'!$I$4,$V204-4,0))</f>
        <v>Moskovskaja oblast'</v>
      </c>
      <c r="K204" s="224"/>
      <c r="L204" s="224"/>
      <c r="M204" s="224"/>
      <c r="N204" s="224"/>
      <c r="O204" s="224"/>
      <c r="P204" s="185"/>
      <c r="Q204" s="225"/>
      <c r="R204" s="182" t="str">
        <f ca="1">IF(ISERROR($V204),"",OFFSET('Smelter Look-up'!$C$4,$V204-4,0)&amp;"")</f>
        <v>SOE Shyolkovsky Factory of Secondary Precious Metals</v>
      </c>
      <c r="S204" s="181" t="str">
        <f t="shared" ca="1" si="29"/>
        <v>RU</v>
      </c>
      <c r="T204" s="181" t="str">
        <f ca="1">IF(B204="","",IF(ISERROR(MATCH($J204,SorP!$B$1:$B$6226,0)),"",INDIRECT("'SorP'!$A$"&amp;MATCH($S204&amp;$J204,SorP!C:C,0))))</f>
        <v>RU-MOS</v>
      </c>
      <c r="U204" s="201"/>
      <c r="V204" s="226">
        <f ca="1">IF(C204="",NA(),IF(OR(C204="Smelter not listed",C204="Smelter not yet identified"),MATCH($B204&amp;$D204,'Smelter Look-up'!$J:$J,0),MATCH($B204&amp;$C204,'Smelter Look-up'!$J:$J,0)))</f>
        <v>266</v>
      </c>
      <c r="X204" s="227">
        <f t="shared" ca="1" si="30"/>
        <v>0</v>
      </c>
      <c r="AB204" s="228" t="str">
        <f t="shared" ca="1" si="31"/>
        <v>GoldSOE Shyolkovsky Factory of Secondary Precious Metals</v>
      </c>
    </row>
    <row r="205" spans="1:28" s="227" customFormat="1" ht="89.25">
      <c r="A205" s="299" t="s">
        <v>740</v>
      </c>
      <c r="B205" s="182" t="str">
        <f ca="1">IF(LEN(A205)=0,"",INDEX('Smelter Look-up'!$A:$A,MATCH($A205,'Smelter Look-up'!$E:$E,0)))</f>
        <v>Tantalum</v>
      </c>
      <c r="C205" s="186" t="str">
        <f ca="1">IF(LEN(A205)=0,"",INDEX('Smelter Look-up'!$C:$C,MATCH($A205,'Smelter Look-up'!$E:$E,0)))</f>
        <v>Solikamsk Magnesium Works OAO</v>
      </c>
      <c r="D205" s="230" t="str">
        <f>IF(ISBLANK(A205),"",INDEX('Smelter Look-up'!$C$5:$C$700,MATCH(A205,'Smelter Look-up'!$E$5:$E$700,0)))</f>
        <v>Solikamsk Magnesium Works OAO</v>
      </c>
      <c r="E205" s="182" t="str">
        <f ca="1">IF(ISERROR($V205),"",OFFSET('Smelter Look-up'!$D$4,$V205-4,0)&amp;"")</f>
        <v>RUSSIAN FEDERATION</v>
      </c>
      <c r="F205" s="182" t="str">
        <f ca="1">IF(ISERROR($V205),"",OFFSET('Smelter Look-up'!$E$4,$V205-4,0))</f>
        <v>CID001769</v>
      </c>
      <c r="G205" s="182" t="str">
        <f ca="1">IF(C205=$X$4,IF(ISERROR($V205),"Enter smelter details","RMI"),IF(ISERROR($V205),"",OFFSET('Smelter Look-up'!$F$4,$V205-4,0)))</f>
        <v>RMI</v>
      </c>
      <c r="H205" s="183">
        <f ca="1">IF(ISERROR($V205),"",OFFSET('Smelter Look-up'!$G$4,$V205-4,0))</f>
        <v>0</v>
      </c>
      <c r="I205" s="184" t="str">
        <f ca="1">IF(ISERROR($V205),"",OFFSET('Smelter Look-up'!$H$4,$V205-4,0))</f>
        <v>Solikamsk</v>
      </c>
      <c r="J205" s="184" t="str">
        <f ca="1">IF(ISERROR($V205),"",OFFSET('Smelter Look-up'!$I$4,$V205-4,0))</f>
        <v>Permskiy kray</v>
      </c>
      <c r="K205" s="224"/>
      <c r="L205" s="224"/>
      <c r="M205" s="224"/>
      <c r="N205" s="224"/>
      <c r="O205" s="224"/>
      <c r="P205" s="185"/>
      <c r="Q205" s="225"/>
      <c r="R205" s="182" t="str">
        <f ca="1">IF(ISERROR($V205),"",OFFSET('Smelter Look-up'!$C$4,$V205-4,0)&amp;"")</f>
        <v>Solikamsk Magnesium Works OAO</v>
      </c>
      <c r="S205" s="181" t="str">
        <f t="shared" ca="1" si="29"/>
        <v>RU</v>
      </c>
      <c r="T205" s="181" t="str">
        <f ca="1">IF(B205="","",IF(ISERROR(MATCH($J205,SorP!$B$1:$B$6226,0)),"",INDIRECT("'SorP'!$A$"&amp;MATCH($S205&amp;$J205,SorP!C:C,0))))</f>
        <v>RU-PER</v>
      </c>
      <c r="U205" s="201"/>
      <c r="V205" s="226">
        <f ca="1">IF(C205="",NA(),IF(OR(C205="Smelter not listed",C205="Smelter not yet identified"),MATCH($B205&amp;$D205,'Smelter Look-up'!$J:$J,0),MATCH($B205&amp;$C205,'Smelter Look-up'!$J:$J,0)))</f>
        <v>380</v>
      </c>
      <c r="X205" s="227">
        <f t="shared" ca="1" si="30"/>
        <v>0</v>
      </c>
      <c r="AB205" s="228" t="str">
        <f t="shared" ca="1" si="31"/>
        <v>TantalumSolikamsk Magnesium Works OAO</v>
      </c>
    </row>
    <row r="206" spans="1:28" s="227" customFormat="1" ht="76.5">
      <c r="A206" s="299" t="s">
        <v>15294</v>
      </c>
      <c r="B206" s="182" t="str">
        <f ca="1">IF(LEN(A206)=0,"",INDEX('Smelter Look-up'!$A:$A,MATCH($A206,'Smelter Look-up'!$E:$E,0)))</f>
        <v>Gold</v>
      </c>
      <c r="C206" s="186" t="str">
        <f ca="1">IF(LEN(A206)=0,"",INDEX('Smelter Look-up'!$C:$C,MATCH($A206,'Smelter Look-up'!$E:$E,0)))</f>
        <v>Super Dragon Technology Co., Ltd.</v>
      </c>
      <c r="D206" s="230" t="str">
        <f>IF(ISBLANK(A206),"",INDEX('Smelter Look-up'!$C$5:$C$700,MATCH(A206,'Smelter Look-up'!$E$5:$E$700,0)))</f>
        <v>Super Dragon Technology Co., Ltd.</v>
      </c>
      <c r="E206" s="182" t="str">
        <f ca="1">IF(ISERROR($V206),"",OFFSET('Smelter Look-up'!$D$4,$V206-4,0)&amp;"")</f>
        <v>TAIWAN, PROVINCE OF CHINA</v>
      </c>
      <c r="F206" s="182" t="str">
        <f ca="1">IF(ISERROR($V206),"",OFFSET('Smelter Look-up'!$E$4,$V206-4,0))</f>
        <v>CID001810</v>
      </c>
      <c r="G206" s="182" t="str">
        <f ca="1">IF(C206=$X$4,IF(ISERROR($V206),"Enter smelter details","RMI"),IF(ISERROR($V206),"",OFFSET('Smelter Look-up'!$F$4,$V206-4,0)))</f>
        <v>RMI</v>
      </c>
      <c r="H206" s="183">
        <f ca="1">IF(ISERROR($V206),"",OFFSET('Smelter Look-up'!$G$4,$V206-4,0))</f>
        <v>0</v>
      </c>
      <c r="I206" s="184" t="str">
        <f ca="1">IF(ISERROR($V206),"",OFFSET('Smelter Look-up'!$H$4,$V206-4,0))</f>
        <v>Taoyuan</v>
      </c>
      <c r="J206" s="184" t="str">
        <f ca="1">IF(ISERROR($V206),"",OFFSET('Smelter Look-up'!$I$4,$V206-4,0))</f>
        <v>Taoyuan</v>
      </c>
      <c r="K206" s="224"/>
      <c r="L206" s="224"/>
      <c r="M206" s="224"/>
      <c r="N206" s="224"/>
      <c r="O206" s="224"/>
      <c r="P206" s="185"/>
      <c r="Q206" s="225"/>
      <c r="R206" s="182" t="str">
        <f ca="1">IF(ISERROR($V206),"",OFFSET('Smelter Look-up'!$C$4,$V206-4,0)&amp;"")</f>
        <v>Super Dragon Technology Co., Ltd.</v>
      </c>
      <c r="S206" s="181" t="str">
        <f t="shared" ca="1" si="29"/>
        <v>TW</v>
      </c>
      <c r="T206" s="181" t="str">
        <f ca="1">IF(B206="","",IF(ISERROR(MATCH($J206,SorP!$B$1:$B$6226,0)),"",INDIRECT("'SorP'!$A$"&amp;MATCH($S206&amp;$J206,SorP!C:C,0))))</f>
        <v>TW-TAO</v>
      </c>
      <c r="U206" s="201"/>
      <c r="V206" s="226">
        <f ca="1">IF(C206="",NA(),IF(OR(C206="Smelter not listed",C206="Smelter not yet identified"),MATCH($B206&amp;$D206,'Smelter Look-up'!$J:$J,0),MATCH($B206&amp;$C206,'Smelter Look-up'!$J:$J,0)))</f>
        <v>277</v>
      </c>
      <c r="X206" s="227">
        <f t="shared" ca="1" si="30"/>
        <v>0</v>
      </c>
      <c r="AB206" s="228" t="str">
        <f t="shared" ca="1" si="31"/>
        <v>GoldSuper Dragon Technology Co., Ltd.</v>
      </c>
    </row>
    <row r="207" spans="1:28" s="227" customFormat="1" ht="102">
      <c r="A207" s="299" t="s">
        <v>1756</v>
      </c>
      <c r="B207" s="182" t="str">
        <f ca="1">IF(LEN(A207)=0,"",INDEX('Smelter Look-up'!$A:$A,MATCH($A207,'Smelter Look-up'!$E:$E,0)))</f>
        <v>Tin</v>
      </c>
      <c r="C207" s="186" t="str">
        <f ca="1">IF(LEN(A207)=0,"",INDEX('Smelter Look-up'!$C:$C,MATCH($A207,'Smelter Look-up'!$E:$E,0)))</f>
        <v>Gejiu Yunxin Nonferrous Electrolysis Co., Ltd.</v>
      </c>
      <c r="D207" s="230" t="str">
        <f>IF(ISBLANK(A207),"",INDEX('Smelter Look-up'!$C$5:$C$700,MATCH(A207,'Smelter Look-up'!$E$5:$E$700,0)))</f>
        <v>Gejiu Yunxin Nonferrous Electrolysis Co., Ltd.</v>
      </c>
      <c r="E207" s="182" t="str">
        <f ca="1">IF(ISERROR($V207),"",OFFSET('Smelter Look-up'!$D$4,$V207-4,0)&amp;"")</f>
        <v>CHINA</v>
      </c>
      <c r="F207" s="182" t="str">
        <f ca="1">IF(ISERROR($V207),"",OFFSET('Smelter Look-up'!$E$4,$V207-4,0))</f>
        <v>CID001908</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c r="R207" s="182" t="str">
        <f ca="1">IF(ISERROR($V207),"",OFFSET('Smelter Look-up'!$C$4,$V207-4,0)&amp;"")</f>
        <v>Gejiu Yunxin Nonferrous Electrolysis Co., Ltd.</v>
      </c>
      <c r="S207" s="181" t="str">
        <f t="shared" ca="1" si="29"/>
        <v>CN</v>
      </c>
      <c r="T207" s="181" t="str">
        <f ca="1">IF(B207="","",IF(ISERROR(MATCH($J207,SorP!$B$1:$B$6226,0)),"",INDIRECT("'SorP'!$A$"&amp;MATCH($S207&amp;$J207,SorP!C:C,0))))</f>
        <v>CN-YN</v>
      </c>
      <c r="U207" s="201"/>
      <c r="V207" s="226">
        <f ca="1">IF(C207="",NA(),IF(OR(C207="Smelter not listed",C207="Smelter not yet identified"),MATCH($B207&amp;$D207,'Smelter Look-up'!$J:$J,0),MATCH($B207&amp;$C207,'Smelter Look-up'!$J:$J,0)))</f>
        <v>444</v>
      </c>
      <c r="X207" s="227">
        <f t="shared" ca="1" si="30"/>
        <v>0</v>
      </c>
      <c r="AB207" s="228" t="str">
        <f t="shared" ca="1" si="31"/>
        <v>TinGejiu Yunxin Nonferrous Electrolysis Co., Ltd.</v>
      </c>
    </row>
    <row r="208" spans="1:28" s="227" customFormat="1" ht="89.25">
      <c r="A208" s="299" t="s">
        <v>714</v>
      </c>
      <c r="B208" s="182" t="str">
        <f ca="1">IF(LEN(A208)=0,"",INDEX('Smelter Look-up'!$A:$A,MATCH($A208,'Smelter Look-up'!$E:$E,0)))</f>
        <v>Gold</v>
      </c>
      <c r="C208" s="186" t="str">
        <f ca="1">IF(LEN(A208)=0,"",INDEX('Smelter Look-up'!$C:$C,MATCH($A208,'Smelter Look-up'!$E:$E,0)))</f>
        <v>Great Wall Precious Metals Co., Ltd. of CBPM</v>
      </c>
      <c r="D208" s="230" t="str">
        <f>IF(ISBLANK(A208),"",INDEX('Smelter Look-up'!$C$5:$C$700,MATCH(A208,'Smelter Look-up'!$E$5:$E$700,0)))</f>
        <v>Great Wall Precious Metals Co., Ltd. of CBPM</v>
      </c>
      <c r="E208" s="182" t="str">
        <f ca="1">IF(ISERROR($V208),"",OFFSET('Smelter Look-up'!$D$4,$V208-4,0)&amp;"")</f>
        <v>CHINA</v>
      </c>
      <c r="F208" s="182" t="str">
        <f ca="1">IF(ISERROR($V208),"",OFFSET('Smelter Look-up'!$E$4,$V208-4,0))</f>
        <v>CID001909</v>
      </c>
      <c r="G208" s="182" t="str">
        <f ca="1">IF(C208=$X$4,IF(ISERROR($V208),"Enter smelter details","RMI"),IF(ISERROR($V208),"",OFFSET('Smelter Look-up'!$F$4,$V208-4,0)))</f>
        <v>RMI</v>
      </c>
      <c r="H208" s="183">
        <f ca="1">IF(ISERROR($V208),"",OFFSET('Smelter Look-up'!$G$4,$V208-4,0))</f>
        <v>0</v>
      </c>
      <c r="I208" s="184" t="str">
        <f ca="1">IF(ISERROR($V208),"",OFFSET('Smelter Look-up'!$H$4,$V208-4,0))</f>
        <v>Chengdu</v>
      </c>
      <c r="J208" s="184" t="str">
        <f ca="1">IF(ISERROR($V208),"",OFFSET('Smelter Look-up'!$I$4,$V208-4,0))</f>
        <v>Sichuan Sheng</v>
      </c>
      <c r="K208" s="224"/>
      <c r="L208" s="224"/>
      <c r="M208" s="224"/>
      <c r="N208" s="224"/>
      <c r="O208" s="224"/>
      <c r="P208" s="185"/>
      <c r="Q208" s="225"/>
      <c r="R208" s="182" t="str">
        <f ca="1">IF(ISERROR($V208),"",OFFSET('Smelter Look-up'!$C$4,$V208-4,0)&amp;"")</f>
        <v>Great Wall Precious Metals Co., Ltd. of CBPM</v>
      </c>
      <c r="S208" s="181" t="str">
        <f t="shared" ca="1" si="29"/>
        <v>CN</v>
      </c>
      <c r="T208" s="181" t="str">
        <f ca="1">IF(B208="","",IF(ISERROR(MATCH($J208,SorP!$B$1:$B$6226,0)),"",INDIRECT("'SorP'!$A$"&amp;MATCH($S208&amp;$J208,SorP!C:C,0))))</f>
        <v>CN-SC</v>
      </c>
      <c r="U208" s="201"/>
      <c r="V208" s="226">
        <f ca="1">IF(C208="",NA(),IF(OR(C208="Smelter not listed",C208="Smelter not yet identified"),MATCH($B208&amp;$D208,'Smelter Look-up'!$J:$J,0),MATCH($B208&amp;$C208,'Smelter Look-up'!$J:$J,0)))</f>
        <v>97</v>
      </c>
      <c r="X208" s="227">
        <f t="shared" ca="1" si="30"/>
        <v>0</v>
      </c>
      <c r="AB208" s="228" t="str">
        <f t="shared" ca="1" si="31"/>
        <v>GoldGreat Wall Precious Metals Co., Ltd. of CBPM</v>
      </c>
    </row>
    <row r="209" spans="1:28" s="227" customFormat="1" ht="102">
      <c r="A209" s="299" t="s">
        <v>717</v>
      </c>
      <c r="B209" s="182" t="str">
        <f ca="1">IF(LEN(A209)=0,"",INDEX('Smelter Look-up'!$A:$A,MATCH($A209,'Smelter Look-up'!$E:$E,0)))</f>
        <v>Gold</v>
      </c>
      <c r="C209" s="186" t="str">
        <f ca="1">IF(LEN(A209)=0,"",INDEX('Smelter Look-up'!$C:$C,MATCH($A209,'Smelter Look-up'!$E:$E,0)))</f>
        <v>Tongling Nonferrous Metals Group Co., Ltd.</v>
      </c>
      <c r="D209" s="230" t="str">
        <f>IF(ISBLANK(A209),"",INDEX('Smelter Look-up'!$C$5:$C$700,MATCH(A209,'Smelter Look-up'!$E$5:$E$700,0)))</f>
        <v>Tongling Nonferrous Metals Group Co., Ltd.</v>
      </c>
      <c r="E209" s="182" t="str">
        <f ca="1">IF(ISERROR($V209),"",OFFSET('Smelter Look-up'!$D$4,$V209-4,0)&amp;"")</f>
        <v>CHINA</v>
      </c>
      <c r="F209" s="182" t="str">
        <f ca="1">IF(ISERROR($V209),"",OFFSET('Smelter Look-up'!$E$4,$V209-4,0))</f>
        <v>CID001947</v>
      </c>
      <c r="G209" s="182" t="str">
        <f ca="1">IF(C209=$X$4,IF(ISERROR($V209),"Enter smelter details","RMI"),IF(ISERROR($V209),"",OFFSET('Smelter Look-up'!$F$4,$V209-4,0)))</f>
        <v>RMI</v>
      </c>
      <c r="H209" s="183">
        <f ca="1">IF(ISERROR($V209),"",OFFSET('Smelter Look-up'!$G$4,$V209-4,0))</f>
        <v>0</v>
      </c>
      <c r="I209" s="184" t="str">
        <f ca="1">IF(ISERROR($V209),"",OFFSET('Smelter Look-up'!$H$4,$V209-4,0))</f>
        <v>Tongling</v>
      </c>
      <c r="J209" s="184" t="str">
        <f ca="1">IF(ISERROR($V209),"",OFFSET('Smelter Look-up'!$I$4,$V209-4,0))</f>
        <v>Anhui Sheng</v>
      </c>
      <c r="K209" s="224"/>
      <c r="L209" s="224"/>
      <c r="M209" s="224"/>
      <c r="N209" s="224"/>
      <c r="O209" s="224"/>
      <c r="P209" s="185"/>
      <c r="Q209" s="225"/>
      <c r="R209" s="182" t="str">
        <f ca="1">IF(ISERROR($V209),"",OFFSET('Smelter Look-up'!$C$4,$V209-4,0)&amp;"")</f>
        <v>Tongling Nonferrous Metals Group Co., Ltd.</v>
      </c>
      <c r="S209" s="181" t="str">
        <f t="shared" ca="1" si="29"/>
        <v>CN</v>
      </c>
      <c r="T209" s="181" t="str">
        <f ca="1">IF(B209="","",IF(ISERROR(MATCH($J209,SorP!$B$1:$B$6226,0)),"",INDIRECT("'SorP'!$A$"&amp;MATCH($S209&amp;$J209,SorP!C:C,0))))</f>
        <v>CN-AH</v>
      </c>
      <c r="U209" s="201"/>
      <c r="V209" s="226">
        <f ca="1">IF(C209="",NA(),IF(OR(C209="Smelter not listed",C209="Smelter not yet identified"),MATCH($B209&amp;$D209,'Smelter Look-up'!$J:$J,0),MATCH($B209&amp;$C209,'Smelter Look-up'!$J:$J,0)))</f>
        <v>294</v>
      </c>
      <c r="X209" s="227">
        <f t="shared" ca="1" si="30"/>
        <v>0</v>
      </c>
      <c r="AB209" s="228" t="str">
        <f t="shared" ca="1" si="31"/>
        <v>GoldTongling Nonferrous Metals Group Co., Ltd.</v>
      </c>
    </row>
    <row r="210" spans="1:28" s="227" customFormat="1" ht="76.5">
      <c r="A210" s="299" t="s">
        <v>14965</v>
      </c>
      <c r="B210" s="182" t="str">
        <f ca="1">IF(LEN(A210)=0,"",INDEX('Smelter Look-up'!$A:$A,MATCH($A210,'Smelter Look-up'!$E:$E,0)))</f>
        <v>Tin</v>
      </c>
      <c r="C210" s="186" t="str">
        <f ca="1">IF(LEN(A210)=0,"",INDEX('Smelter Look-up'!$C:$C,MATCH($A210,'Smelter Look-up'!$E:$E,0)))</f>
        <v>VQB Mineral and Trading Group JSC</v>
      </c>
      <c r="D210" s="230" t="str">
        <f>IF(ISBLANK(A210),"",INDEX('Smelter Look-up'!$C$5:$C$700,MATCH(A210,'Smelter Look-up'!$E$5:$E$700,0)))</f>
        <v>VQB Mineral and Trading Group JSC</v>
      </c>
      <c r="E210" s="182" t="str">
        <f ca="1">IF(ISERROR($V210),"",OFFSET('Smelter Look-up'!$D$4,$V210-4,0)&amp;"")</f>
        <v>VIET NAM</v>
      </c>
      <c r="F210" s="182" t="str">
        <f ca="1">IF(ISERROR($V210),"",OFFSET('Smelter Look-up'!$E$4,$V210-4,0))</f>
        <v>CID002015</v>
      </c>
      <c r="G210" s="182" t="str">
        <f ca="1">IF(C210=$X$4,IF(ISERROR($V210),"Enter smelter details","RMI"),IF(ISERROR($V210),"",OFFSET('Smelter Look-up'!$F$4,$V210-4,0)))</f>
        <v>RMI</v>
      </c>
      <c r="H210" s="183">
        <f ca="1">IF(ISERROR($V210),"",OFFSET('Smelter Look-up'!$G$4,$V210-4,0))</f>
        <v>0</v>
      </c>
      <c r="I210" s="184" t="str">
        <f ca="1">IF(ISERROR($V210),"",OFFSET('Smelter Look-up'!$H$4,$V210-4,0))</f>
        <v>Hanoi</v>
      </c>
      <c r="J210" s="184" t="str">
        <f ca="1">IF(ISERROR($V210),"",OFFSET('Smelter Look-up'!$I$4,$V210-4,0))</f>
        <v>Ha Noi</v>
      </c>
      <c r="K210" s="224"/>
      <c r="L210" s="224"/>
      <c r="M210" s="224"/>
      <c r="N210" s="224"/>
      <c r="O210" s="224"/>
      <c r="P210" s="185"/>
      <c r="Q210" s="225"/>
      <c r="R210" s="182" t="str">
        <f ca="1">IF(ISERROR($V210),"",OFFSET('Smelter Look-up'!$C$4,$V210-4,0)&amp;"")</f>
        <v>VQB Mineral and Trading Group JSC</v>
      </c>
      <c r="S210" s="181" t="str">
        <f t="shared" ca="1" si="29"/>
        <v>VN</v>
      </c>
      <c r="T210" s="181" t="str">
        <f ca="1">IF(B210="","",IF(ISERROR(MATCH($J210,SorP!$B$1:$B$6226,0)),"",INDIRECT("'SorP'!$A$"&amp;MATCH($S210&amp;$J210,SorP!C:C,0))))</f>
        <v>VN-HN</v>
      </c>
      <c r="U210" s="201"/>
      <c r="V210" s="226">
        <f ca="1">IF(C210="",NA(),IF(OR(C210="Smelter not listed",C210="Smelter not yet identified"),MATCH($B210&amp;$D210,'Smelter Look-up'!$J:$J,0),MATCH($B210&amp;$C210,'Smelter Look-up'!$J:$J,0)))</f>
        <v>529</v>
      </c>
      <c r="X210" s="227">
        <f t="shared" ca="1" si="30"/>
        <v>0</v>
      </c>
      <c r="AB210" s="228" t="str">
        <f t="shared" ca="1" si="31"/>
        <v>TinVQB Mineral and Trading Group JSC</v>
      </c>
    </row>
    <row r="211" spans="1:28" s="227" customFormat="1" ht="38.25">
      <c r="A211" s="299" t="s">
        <v>2161</v>
      </c>
      <c r="B211" s="182" t="str">
        <f ca="1">IF(LEN(A211)=0,"",INDEX('Smelter Look-up'!$A:$A,MATCH($A211,'Smelter Look-up'!$E:$E,0)))</f>
        <v>Gold</v>
      </c>
      <c r="C211" s="186" t="str">
        <f ca="1">IF(LEN(A211)=0,"",INDEX('Smelter Look-up'!$C:$C,MATCH($A211,'Smelter Look-up'!$E:$E,0)))</f>
        <v>Morris and Watson</v>
      </c>
      <c r="D211" s="230" t="str">
        <f>IF(ISBLANK(A211),"",INDEX('Smelter Look-up'!$C$5:$C$700,MATCH(A211,'Smelter Look-up'!$E$5:$E$700,0)))</f>
        <v>Morris and Watson</v>
      </c>
      <c r="E211" s="182" t="str">
        <f ca="1">IF(ISERROR($V211),"",OFFSET('Smelter Look-up'!$D$4,$V211-4,0)&amp;"")</f>
        <v>NEW ZEALAND</v>
      </c>
      <c r="F211" s="182" t="str">
        <f ca="1">IF(ISERROR($V211),"",OFFSET('Smelter Look-up'!$E$4,$V211-4,0))</f>
        <v>CID002282</v>
      </c>
      <c r="G211" s="182" t="str">
        <f ca="1">IF(C211=$X$4,IF(ISERROR($V211),"Enter smelter details","RMI"),IF(ISERROR($V211),"",OFFSET('Smelter Look-up'!$F$4,$V211-4,0)))</f>
        <v>RMI</v>
      </c>
      <c r="H211" s="183">
        <f ca="1">IF(ISERROR($V211),"",OFFSET('Smelter Look-up'!$G$4,$V211-4,0))</f>
        <v>0</v>
      </c>
      <c r="I211" s="184" t="str">
        <f ca="1">IF(ISERROR($V211),"",OFFSET('Smelter Look-up'!$H$4,$V211-4,0))</f>
        <v>Onehunga</v>
      </c>
      <c r="J211" s="184" t="str">
        <f ca="1">IF(ISERROR($V211),"",OFFSET('Smelter Look-up'!$I$4,$V211-4,0))</f>
        <v>Auckland</v>
      </c>
      <c r="K211" s="224"/>
      <c r="L211" s="224"/>
      <c r="M211" s="224"/>
      <c r="N211" s="224"/>
      <c r="O211" s="224"/>
      <c r="P211" s="185"/>
      <c r="Q211" s="225"/>
      <c r="R211" s="182" t="str">
        <f ca="1">IF(ISERROR($V211),"",OFFSET('Smelter Look-up'!$C$4,$V211-4,0)&amp;"")</f>
        <v>Morris and Watson</v>
      </c>
      <c r="S211" s="181" t="str">
        <f t="shared" ca="1" si="29"/>
        <v>NZ</v>
      </c>
      <c r="T211" s="181" t="str">
        <f ca="1">IF(B211="","",IF(ISERROR(MATCH($J211,SorP!$B$1:$B$6226,0)),"",INDIRECT("'SorP'!$A$"&amp;MATCH($S211&amp;$J211,SorP!C:C,0))))</f>
        <v>NZ-AUK</v>
      </c>
      <c r="U211" s="201"/>
      <c r="V211" s="226">
        <f ca="1">IF(C211="",NA(),IF(OR(C211="Smelter not listed",C211="Smelter not yet identified"),MATCH($B211&amp;$D211,'Smelter Look-up'!$J:$J,0),MATCH($B211&amp;$C211,'Smelter Look-up'!$J:$J,0)))</f>
        <v>195</v>
      </c>
      <c r="X211" s="227">
        <f t="shared" ca="1" si="30"/>
        <v>0</v>
      </c>
      <c r="AB211" s="228" t="str">
        <f t="shared" ca="1" si="31"/>
        <v>GoldMorris and Watson</v>
      </c>
    </row>
    <row r="212" spans="1:28" s="227" customFormat="1" ht="63.75">
      <c r="A212" s="299" t="s">
        <v>658</v>
      </c>
      <c r="B212" s="182" t="str">
        <f ca="1">IF(LEN(A212)=0,"",INDEX('Smelter Look-up'!$A:$A,MATCH($A212,'Smelter Look-up'!$E:$E,0)))</f>
        <v>Gold</v>
      </c>
      <c r="C212" s="186" t="str">
        <f ca="1">IF(LEN(A212)=0,"",INDEX('Smelter Look-up'!$C:$C,MATCH($A212,'Smelter Look-up'!$E:$E,0)))</f>
        <v>Guangdong Jinding Gold Limited</v>
      </c>
      <c r="D212" s="230" t="str">
        <f>IF(ISBLANK(A212),"",INDEX('Smelter Look-up'!$C$5:$C$700,MATCH(A212,'Smelter Look-up'!$E$5:$E$700,0)))</f>
        <v>Guangdong Jinding Gold Limited</v>
      </c>
      <c r="E212" s="182" t="str">
        <f ca="1">IF(ISERROR($V212),"",OFFSET('Smelter Look-up'!$D$4,$V212-4,0)&amp;"")</f>
        <v>CHINA</v>
      </c>
      <c r="F212" s="182" t="str">
        <f ca="1">IF(ISERROR($V212),"",OFFSET('Smelter Look-up'!$E$4,$V212-4,0))</f>
        <v>CID002312</v>
      </c>
      <c r="G212" s="182" t="str">
        <f ca="1">IF(C212=$X$4,IF(ISERROR($V212),"Enter smelter details","RMI"),IF(ISERROR($V212),"",OFFSET('Smelter Look-up'!$F$4,$V212-4,0)))</f>
        <v>RMI</v>
      </c>
      <c r="H212" s="183">
        <f ca="1">IF(ISERROR($V212),"",OFFSET('Smelter Look-up'!$G$4,$V212-4,0))</f>
        <v>0</v>
      </c>
      <c r="I212" s="184" t="str">
        <f ca="1">IF(ISERROR($V212),"",OFFSET('Smelter Look-up'!$H$4,$V212-4,0))</f>
        <v>Guangzhou</v>
      </c>
      <c r="J212" s="184" t="str">
        <f ca="1">IF(ISERROR($V212),"",OFFSET('Smelter Look-up'!$I$4,$V212-4,0))</f>
        <v>Guangdong Sheng</v>
      </c>
      <c r="K212" s="224"/>
      <c r="L212" s="224"/>
      <c r="M212" s="224"/>
      <c r="N212" s="224"/>
      <c r="O212" s="224"/>
      <c r="P212" s="185"/>
      <c r="Q212" s="225"/>
      <c r="R212" s="182" t="str">
        <f ca="1">IF(ISERROR($V212),"",OFFSET('Smelter Look-up'!$C$4,$V212-4,0)&amp;"")</f>
        <v>Guangdong Jinding Gold Limited</v>
      </c>
      <c r="S212" s="181" t="str">
        <f t="shared" ca="1" si="29"/>
        <v>CN</v>
      </c>
      <c r="T212" s="181" t="str">
        <f ca="1">IF(B212="","",IF(ISERROR(MATCH($J212,SorP!$B$1:$B$6226,0)),"",INDIRECT("'SorP'!$A$"&amp;MATCH($S212&amp;$J212,SorP!C:C,0))))</f>
        <v>CN-GD</v>
      </c>
      <c r="U212" s="201"/>
      <c r="V212" s="226">
        <f ca="1">IF(C212="",NA(),IF(OR(C212="Smelter not listed",C212="Smelter not yet identified"),MATCH($B212&amp;$D212,'Smelter Look-up'!$J:$J,0),MATCH($B212&amp;$C212,'Smelter Look-up'!$J:$J,0)))</f>
        <v>99</v>
      </c>
      <c r="X212" s="227">
        <f t="shared" ca="1" si="30"/>
        <v>0</v>
      </c>
      <c r="AB212" s="228" t="str">
        <f t="shared" ca="1" si="31"/>
        <v>GoldGuangdong Jinding Gold Limited</v>
      </c>
    </row>
    <row r="213" spans="1:28" s="227" customFormat="1" ht="63.75">
      <c r="A213" s="299" t="s">
        <v>139</v>
      </c>
      <c r="B213" s="182" t="str">
        <f ca="1">IF(LEN(A213)=0,"",INDEX('Smelter Look-up'!$A:$A,MATCH($A213,'Smelter Look-up'!$E:$E,0)))</f>
        <v>Gold</v>
      </c>
      <c r="C213" s="186" t="str">
        <f ca="1">IF(LEN(A213)=0,"",INDEX('Smelter Look-up'!$C:$C,MATCH($A213,'Smelter Look-up'!$E:$E,0)))</f>
        <v>Umicore Precious Metals Thailand</v>
      </c>
      <c r="D213" s="230" t="str">
        <f>IF(ISBLANK(A213),"",INDEX('Smelter Look-up'!$C$5:$C$700,MATCH(A213,'Smelter Look-up'!$E$5:$E$700,0)))</f>
        <v>Umicore Precious Metals Thailand</v>
      </c>
      <c r="E213" s="182" t="str">
        <f ca="1">IF(ISERROR($V213),"",OFFSET('Smelter Look-up'!$D$4,$V213-4,0)&amp;"")</f>
        <v>THAILAND</v>
      </c>
      <c r="F213" s="182" t="str">
        <f ca="1">IF(ISERROR($V213),"",OFFSET('Smelter Look-up'!$E$4,$V213-4,0))</f>
        <v>CID002314</v>
      </c>
      <c r="G213" s="182" t="str">
        <f ca="1">IF(C213=$X$4,IF(ISERROR($V213),"Enter smelter details","RMI"),IF(ISERROR($V213),"",OFFSET('Smelter Look-up'!$F$4,$V213-4,0)))</f>
        <v>RMI</v>
      </c>
      <c r="H213" s="183">
        <f ca="1">IF(ISERROR($V213),"",OFFSET('Smelter Look-up'!$G$4,$V213-4,0))</f>
        <v>0</v>
      </c>
      <c r="I213" s="184" t="str">
        <f ca="1">IF(ISERROR($V213),"",OFFSET('Smelter Look-up'!$H$4,$V213-4,0))</f>
        <v>Khwaeng Dok Mai</v>
      </c>
      <c r="J213" s="184" t="str">
        <f ca="1">IF(ISERROR($V213),"",OFFSET('Smelter Look-up'!$I$4,$V213-4,0))</f>
        <v>Krung Thep Maha Nakhon</v>
      </c>
      <c r="K213" s="224"/>
      <c r="L213" s="224"/>
      <c r="M213" s="224"/>
      <c r="N213" s="224"/>
      <c r="O213" s="224"/>
      <c r="P213" s="185"/>
      <c r="Q213" s="225"/>
      <c r="R213" s="182" t="str">
        <f ca="1">IF(ISERROR($V213),"",OFFSET('Smelter Look-up'!$C$4,$V213-4,0)&amp;"")</f>
        <v>Umicore Precious Metals Thailand</v>
      </c>
      <c r="S213" s="181" t="str">
        <f t="shared" ca="1" si="29"/>
        <v>TH</v>
      </c>
      <c r="T213" s="181" t="str">
        <f ca="1">IF(B213="","",IF(ISERROR(MATCH($J213,SorP!$B$1:$B$6226,0)),"",INDIRECT("'SorP'!$A$"&amp;MATCH($S213&amp;$J213,SorP!C:C,0))))</f>
        <v>TH-10</v>
      </c>
      <c r="U213" s="201"/>
      <c r="V213" s="226">
        <f ca="1">IF(C213="",NA(),IF(OR(C213="Smelter not listed",C213="Smelter not yet identified"),MATCH($B213&amp;$D213,'Smelter Look-up'!$J:$J,0),MATCH($B213&amp;$C213,'Smelter Look-up'!$J:$J,0)))</f>
        <v>301</v>
      </c>
      <c r="X213" s="227">
        <f t="shared" ca="1" si="30"/>
        <v>0</v>
      </c>
      <c r="AB213" s="228" t="str">
        <f t="shared" ca="1" si="31"/>
        <v>GoldUmicore Precious Metals Thailand</v>
      </c>
    </row>
    <row r="214" spans="1:28" s="227" customFormat="1" ht="51">
      <c r="A214" s="299" t="s">
        <v>1292</v>
      </c>
      <c r="B214" s="182" t="str">
        <f ca="1">IF(LEN(A214)=0,"",INDEX('Smelter Look-up'!$A:$A,MATCH($A214,'Smelter Look-up'!$E:$E,0)))</f>
        <v>Tin</v>
      </c>
      <c r="C214" s="186" t="str">
        <f ca="1">IF(LEN(A214)=0,"",INDEX('Smelter Look-up'!$C:$C,MATCH($A214,'Smelter Look-up'!$E:$E,0)))</f>
        <v>Melt Metais e Ligas S.A.</v>
      </c>
      <c r="D214" s="230" t="str">
        <f>IF(ISBLANK(A214),"",INDEX('Smelter Look-up'!$C$5:$C$700,MATCH(A214,'Smelter Look-up'!$E$5:$E$700,0)))</f>
        <v>Melt Metais e Ligas S.A.</v>
      </c>
      <c r="E214" s="182" t="str">
        <f ca="1">IF(ISERROR($V214),"",OFFSET('Smelter Look-up'!$D$4,$V214-4,0)&amp;"")</f>
        <v>BRAZIL</v>
      </c>
      <c r="F214" s="182" t="str">
        <f ca="1">IF(ISERROR($V214),"",OFFSET('Smelter Look-up'!$E$4,$V214-4,0))</f>
        <v>CID002500</v>
      </c>
      <c r="G214" s="182" t="str">
        <f ca="1">IF(C214=$X$4,IF(ISERROR($V214),"Enter smelter details","RMI"),IF(ISERROR($V214),"",OFFSET('Smelter Look-up'!$F$4,$V214-4,0)))</f>
        <v>RMI</v>
      </c>
      <c r="H214" s="183">
        <f ca="1">IF(ISERROR($V214),"",OFFSET('Smelter Look-up'!$G$4,$V214-4,0))</f>
        <v>0</v>
      </c>
      <c r="I214" s="184" t="str">
        <f ca="1">IF(ISERROR($V214),"",OFFSET('Smelter Look-up'!$H$4,$V214-4,0))</f>
        <v>Ariquemes</v>
      </c>
      <c r="J214" s="184" t="str">
        <f ca="1">IF(ISERROR($V214),"",OFFSET('Smelter Look-up'!$I$4,$V214-4,0))</f>
        <v>Rondônia</v>
      </c>
      <c r="K214" s="224"/>
      <c r="L214" s="224"/>
      <c r="M214" s="224"/>
      <c r="N214" s="224"/>
      <c r="O214" s="224"/>
      <c r="P214" s="185"/>
      <c r="Q214" s="225"/>
      <c r="R214" s="182" t="str">
        <f ca="1">IF(ISERROR($V214),"",OFFSET('Smelter Look-up'!$C$4,$V214-4,0)&amp;"")</f>
        <v>Melt Metais e Ligas S.A.</v>
      </c>
      <c r="S214" s="181" t="str">
        <f t="shared" ca="1" si="29"/>
        <v>BR</v>
      </c>
      <c r="T214" s="181" t="str">
        <f ca="1">IF(B214="","",IF(ISERROR(MATCH($J214,SorP!$B$1:$B$6226,0)),"",INDIRECT("'SorP'!$A$"&amp;MATCH($S214&amp;$J214,SorP!C:C,0))))</f>
        <v>BR-RO</v>
      </c>
      <c r="U214" s="201"/>
      <c r="V214" s="226">
        <f ca="1">IF(C214="",NA(),IF(OR(C214="Smelter not listed",C214="Smelter not yet identified"),MATCH($B214&amp;$D214,'Smelter Look-up'!$J:$J,0),MATCH($B214&amp;$C214,'Smelter Look-up'!$J:$J,0)))</f>
        <v>470</v>
      </c>
      <c r="X214" s="227">
        <f t="shared" ca="1" si="30"/>
        <v>0</v>
      </c>
      <c r="AB214" s="228" t="str">
        <f t="shared" ca="1" si="31"/>
        <v>TinMelt Metais e Ligas S.A.</v>
      </c>
    </row>
    <row r="215" spans="1:28" s="227" customFormat="1" ht="76.5">
      <c r="A215" s="299" t="s">
        <v>1352</v>
      </c>
      <c r="B215" s="182" t="str">
        <f ca="1">IF(LEN(A215)=0,"",INDEX('Smelter Look-up'!$A:$A,MATCH($A215,'Smelter Look-up'!$E:$E,0)))</f>
        <v>Gold</v>
      </c>
      <c r="C215" s="186" t="str">
        <f ca="1">IF(LEN(A215)=0,"",INDEX('Smelter Look-up'!$C:$C,MATCH($A215,'Smelter Look-up'!$E:$E,0)))</f>
        <v>Fidelity Printers and Refiners Ltd.</v>
      </c>
      <c r="D215" s="230" t="str">
        <f>IF(ISBLANK(A215),"",INDEX('Smelter Look-up'!$C$5:$C$700,MATCH(A215,'Smelter Look-up'!$E$5:$E$700,0)))</f>
        <v>Fidelity Printers and Refiners Ltd.</v>
      </c>
      <c r="E215" s="182" t="str">
        <f ca="1">IF(ISERROR($V215),"",OFFSET('Smelter Look-up'!$D$4,$V215-4,0)&amp;"")</f>
        <v>ZIMBABWE</v>
      </c>
      <c r="F215" s="182" t="str">
        <f ca="1">IF(ISERROR($V215),"",OFFSET('Smelter Look-up'!$E$4,$V215-4,0))</f>
        <v>CID002515</v>
      </c>
      <c r="G215" s="182" t="str">
        <f ca="1">IF(C215=$X$4,IF(ISERROR($V215),"Enter smelter details","RMI"),IF(ISERROR($V215),"",OFFSET('Smelter Look-up'!$F$4,$V215-4,0)))</f>
        <v>RMI</v>
      </c>
      <c r="H215" s="183">
        <f ca="1">IF(ISERROR($V215),"",OFFSET('Smelter Look-up'!$G$4,$V215-4,0))</f>
        <v>0</v>
      </c>
      <c r="I215" s="184" t="str">
        <f ca="1">IF(ISERROR($V215),"",OFFSET('Smelter Look-up'!$H$4,$V215-4,0))</f>
        <v>Msasa</v>
      </c>
      <c r="J215" s="184" t="str">
        <f ca="1">IF(ISERROR($V215),"",OFFSET('Smelter Look-up'!$I$4,$V215-4,0))</f>
        <v>Harare</v>
      </c>
      <c r="K215" s="224"/>
      <c r="L215" s="224"/>
      <c r="M215" s="224"/>
      <c r="N215" s="224"/>
      <c r="O215" s="224"/>
      <c r="P215" s="185"/>
      <c r="Q215" s="225"/>
      <c r="R215" s="182" t="str">
        <f ca="1">IF(ISERROR($V215),"",OFFSET('Smelter Look-up'!$C$4,$V215-4,0)&amp;"")</f>
        <v>Fidelity Printers and Refiners Ltd.</v>
      </c>
      <c r="S215" s="181" t="str">
        <f t="shared" ca="1" si="29"/>
        <v>ZW</v>
      </c>
      <c r="T215" s="181" t="str">
        <f ca="1">IF(B215="","",IF(ISERROR(MATCH($J215,SorP!$B$1:$B$6226,0)),"",INDIRECT("'SorP'!$A$"&amp;MATCH($S215&amp;$J215,SorP!C:C,0))))</f>
        <v>ZW-HA</v>
      </c>
      <c r="U215" s="201"/>
      <c r="V215" s="226">
        <f ca="1">IF(C215="",NA(),IF(OR(C215="Smelter not listed",C215="Smelter not yet identified"),MATCH($B215&amp;$D215,'Smelter Look-up'!$J:$J,0),MATCH($B215&amp;$C215,'Smelter Look-up'!$J:$J,0)))</f>
        <v>84</v>
      </c>
      <c r="X215" s="227">
        <f t="shared" ca="1" si="30"/>
        <v>0</v>
      </c>
      <c r="AB215" s="228" t="str">
        <f t="shared" ca="1" si="31"/>
        <v>GoldFidelity Printers and Refiners Ltd.</v>
      </c>
    </row>
    <row r="216" spans="1:28" s="227" customFormat="1" ht="63.75">
      <c r="A216" s="299" t="s">
        <v>1359</v>
      </c>
      <c r="B216" s="182" t="str">
        <f ca="1">IF(LEN(A216)=0,"",INDEX('Smelter Look-up'!$A:$A,MATCH($A216,'Smelter Look-up'!$E:$E,0)))</f>
        <v>Gold</v>
      </c>
      <c r="C216" s="186" t="str">
        <f ca="1">IF(LEN(A216)=0,"",INDEX('Smelter Look-up'!$C:$C,MATCH($A216,'Smelter Look-up'!$E:$E,0)))</f>
        <v>Singway Technology Co., Ltd.</v>
      </c>
      <c r="D216" s="230" t="str">
        <f>IF(ISBLANK(A216),"",INDEX('Smelter Look-up'!$C$5:$C$700,MATCH(A216,'Smelter Look-up'!$E$5:$E$700,0)))</f>
        <v>Singway Technology Co., Ltd.</v>
      </c>
      <c r="E216" s="182" t="str">
        <f ca="1">IF(ISERROR($V216),"",OFFSET('Smelter Look-up'!$D$4,$V216-4,0)&amp;"")</f>
        <v>TAIWAN, PROVINCE OF CHINA</v>
      </c>
      <c r="F216" s="182" t="str">
        <f ca="1">IF(ISERROR($V216),"",OFFSET('Smelter Look-up'!$E$4,$V216-4,0))</f>
        <v>CID002516</v>
      </c>
      <c r="G216" s="182" t="str">
        <f ca="1">IF(C216=$X$4,IF(ISERROR($V216),"Enter smelter details","RMI"),IF(ISERROR($V216),"",OFFSET('Smelter Look-up'!$F$4,$V216-4,0)))</f>
        <v>RMI</v>
      </c>
      <c r="H216" s="183">
        <f ca="1">IF(ISERROR($V216),"",OFFSET('Smelter Look-up'!$G$4,$V216-4,0))</f>
        <v>0</v>
      </c>
      <c r="I216" s="184" t="str">
        <f ca="1">IF(ISERROR($V216),"",OFFSET('Smelter Look-up'!$H$4,$V216-4,0))</f>
        <v>Dayuan</v>
      </c>
      <c r="J216" s="184" t="str">
        <f ca="1">IF(ISERROR($V216),"",OFFSET('Smelter Look-up'!$I$4,$V216-4,0))</f>
        <v>Taoyuan</v>
      </c>
      <c r="K216" s="224"/>
      <c r="L216" s="224"/>
      <c r="M216" s="224"/>
      <c r="N216" s="224"/>
      <c r="O216" s="224"/>
      <c r="P216" s="185"/>
      <c r="Q216" s="225"/>
      <c r="R216" s="182" t="str">
        <f ca="1">IF(ISERROR($V216),"",OFFSET('Smelter Look-up'!$C$4,$V216-4,0)&amp;"")</f>
        <v>Singway Technology Co., Ltd.</v>
      </c>
      <c r="S216" s="181" t="str">
        <f t="shared" ca="1" si="29"/>
        <v>TW</v>
      </c>
      <c r="T216" s="181" t="str">
        <f ca="1">IF(B216="","",IF(ISERROR(MATCH($J216,SorP!$B$1:$B$6226,0)),"",INDIRECT("'SorP'!$A$"&amp;MATCH($S216&amp;$J216,SorP!C:C,0))))</f>
        <v>TW-TAO</v>
      </c>
      <c r="U216" s="201"/>
      <c r="V216" s="226">
        <f ca="1">IF(C216="",NA(),IF(OR(C216="Smelter not listed",C216="Smelter not yet identified"),MATCH($B216&amp;$D216,'Smelter Look-up'!$J:$J,0),MATCH($B216&amp;$C216,'Smelter Look-up'!$J:$J,0)))</f>
        <v>264</v>
      </c>
      <c r="X216" s="227">
        <f t="shared" ca="1" si="30"/>
        <v>0</v>
      </c>
      <c r="AB216" s="228" t="str">
        <f t="shared" ca="1" si="31"/>
        <v>GoldSingway Technology Co., Ltd.</v>
      </c>
    </row>
    <row r="217" spans="1:28" s="227" customFormat="1" ht="76.5">
      <c r="A217" s="299" t="s">
        <v>13706</v>
      </c>
      <c r="B217" s="182" t="str">
        <f ca="1">IF(LEN(A217)=0,"",INDEX('Smelter Look-up'!$A:$A,MATCH($A217,'Smelter Look-up'!$E:$E,0)))</f>
        <v>Gold</v>
      </c>
      <c r="C217" s="186" t="str">
        <f ca="1">IF(LEN(A217)=0,"",INDEX('Smelter Look-up'!$C:$C,MATCH($A217,'Smelter Look-up'!$E:$E,0)))</f>
        <v>Shandong Humon Smelting Co., Ltd.</v>
      </c>
      <c r="D217" s="230" t="str">
        <f>IF(ISBLANK(A217),"",INDEX('Smelter Look-up'!$C$5:$C$700,MATCH(A217,'Smelter Look-up'!$E$5:$E$700,0)))</f>
        <v>Shandong Humon Smelting Co., Ltd.</v>
      </c>
      <c r="E217" s="182" t="str">
        <f ca="1">IF(ISERROR($V217),"",OFFSET('Smelter Look-up'!$D$4,$V217-4,0)&amp;"")</f>
        <v>CHINA</v>
      </c>
      <c r="F217" s="182" t="str">
        <f ca="1">IF(ISERROR($V217),"",OFFSET('Smelter Look-up'!$E$4,$V217-4,0))</f>
        <v>CID002525</v>
      </c>
      <c r="G217" s="182" t="str">
        <f ca="1">IF(C217=$X$4,IF(ISERROR($V217),"Enter smelter details","RMI"),IF(ISERROR($V217),"",OFFSET('Smelter Look-up'!$F$4,$V217-4,0)))</f>
        <v>RMI</v>
      </c>
      <c r="H217" s="183">
        <f ca="1">IF(ISERROR($V217),"",OFFSET('Smelter Look-up'!$G$4,$V217-4,0))</f>
        <v>0</v>
      </c>
      <c r="I217" s="184" t="str">
        <f ca="1">IF(ISERROR($V217),"",OFFSET('Smelter Look-up'!$H$4,$V217-4,0))</f>
        <v>Laizhou</v>
      </c>
      <c r="J217" s="184" t="str">
        <f ca="1">IF(ISERROR($V217),"",OFFSET('Smelter Look-up'!$I$4,$V217-4,0))</f>
        <v>Shandong Sheng</v>
      </c>
      <c r="K217" s="224"/>
      <c r="L217" s="224"/>
      <c r="M217" s="224"/>
      <c r="N217" s="224"/>
      <c r="O217" s="224"/>
      <c r="P217" s="185"/>
      <c r="Q217" s="225"/>
      <c r="R217" s="182" t="str">
        <f ca="1">IF(ISERROR($V217),"",OFFSET('Smelter Look-up'!$C$4,$V217-4,0)&amp;"")</f>
        <v>Shandong Humon Smelting Co., Ltd.</v>
      </c>
      <c r="S217" s="181" t="str">
        <f t="shared" ca="1" si="29"/>
        <v>CN</v>
      </c>
      <c r="T217" s="181" t="str">
        <f ca="1">IF(B217="","",IF(ISERROR(MATCH($J217,SorP!$B$1:$B$6226,0)),"",INDIRECT("'SorP'!$A$"&amp;MATCH($S217&amp;$J217,SorP!C:C,0))))</f>
        <v>CN-SD</v>
      </c>
      <c r="U217" s="201"/>
      <c r="V217" s="226">
        <f ca="1">IF(C217="",NA(),IF(OR(C217="Smelter not listed",C217="Smelter not yet identified"),MATCH($B217&amp;$D217,'Smelter Look-up'!$J:$J,0),MATCH($B217&amp;$C217,'Smelter Look-up'!$J:$J,0)))</f>
        <v>250</v>
      </c>
      <c r="X217" s="227">
        <f t="shared" ca="1" si="30"/>
        <v>0</v>
      </c>
      <c r="AB217" s="228" t="str">
        <f t="shared" ca="1" si="31"/>
        <v>GoldShandong Humon Smelting Co., Ltd.</v>
      </c>
    </row>
    <row r="218" spans="1:28" s="227" customFormat="1" ht="102">
      <c r="A218" s="299" t="s">
        <v>14942</v>
      </c>
      <c r="B218" s="182" t="str">
        <f ca="1">IF(LEN(A218)=0,"",INDEX('Smelter Look-up'!$A:$A,MATCH($A218,'Smelter Look-up'!$E:$E,0)))</f>
        <v>Gold</v>
      </c>
      <c r="C218" s="186" t="str">
        <f ca="1">IF(LEN(A218)=0,"",INDEX('Smelter Look-up'!$C:$C,MATCH($A218,'Smelter Look-up'!$E:$E,0)))</f>
        <v>Shenzhen Zhonghenglong Real Industry Co., Ltd.</v>
      </c>
      <c r="D218" s="230" t="str">
        <f>IF(ISBLANK(A218),"",INDEX('Smelter Look-up'!$C$5:$C$700,MATCH(A218,'Smelter Look-up'!$E$5:$E$700,0)))</f>
        <v>Shenzhen Zhonghenglong Real Industry Co., Ltd.</v>
      </c>
      <c r="E218" s="182" t="str">
        <f ca="1">IF(ISERROR($V218),"",OFFSET('Smelter Look-up'!$D$4,$V218-4,0)&amp;"")</f>
        <v>CHINA</v>
      </c>
      <c r="F218" s="182" t="str">
        <f ca="1">IF(ISERROR($V218),"",OFFSET('Smelter Look-up'!$E$4,$V218-4,0))</f>
        <v>CID002527</v>
      </c>
      <c r="G218" s="182" t="str">
        <f ca="1">IF(C218=$X$4,IF(ISERROR($V218),"Enter smelter details","RMI"),IF(ISERROR($V218),"",OFFSET('Smelter Look-up'!$F$4,$V218-4,0)))</f>
        <v>RMI</v>
      </c>
      <c r="H218" s="183">
        <f ca="1">IF(ISERROR($V218),"",OFFSET('Smelter Look-up'!$G$4,$V218-4,0))</f>
        <v>0</v>
      </c>
      <c r="I218" s="184" t="str">
        <f ca="1">IF(ISERROR($V218),"",OFFSET('Smelter Look-up'!$H$4,$V218-4,0))</f>
        <v>Shenzhen</v>
      </c>
      <c r="J218" s="184" t="str">
        <f ca="1">IF(ISERROR($V218),"",OFFSET('Smelter Look-up'!$I$4,$V218-4,0))</f>
        <v>Guangdong Sheng</v>
      </c>
      <c r="K218" s="224"/>
      <c r="L218" s="224"/>
      <c r="M218" s="224"/>
      <c r="N218" s="224"/>
      <c r="O218" s="224"/>
      <c r="P218" s="185"/>
      <c r="Q218" s="225"/>
      <c r="R218" s="182" t="str">
        <f ca="1">IF(ISERROR($V218),"",OFFSET('Smelter Look-up'!$C$4,$V218-4,0)&amp;"")</f>
        <v>Shenzhen Zhonghenglong Real Industry Co., Ltd.</v>
      </c>
      <c r="S218" s="181" t="str">
        <f t="shared" ca="1" si="29"/>
        <v>CN</v>
      </c>
      <c r="T218" s="181" t="str">
        <f ca="1">IF(B218="","",IF(ISERROR(MATCH($J218,SorP!$B$1:$B$6226,0)),"",INDIRECT("'SorP'!$A$"&amp;MATCH($S218&amp;$J218,SorP!C:C,0))))</f>
        <v>CN-GD</v>
      </c>
      <c r="U218" s="201"/>
      <c r="V218" s="226">
        <f ca="1">IF(C218="",NA(),IF(OR(C218="Smelter not listed",C218="Smelter not yet identified"),MATCH($B218&amp;$D218,'Smelter Look-up'!$J:$J,0),MATCH($B218&amp;$C218,'Smelter Look-up'!$J:$J,0)))</f>
        <v>258</v>
      </c>
      <c r="X218" s="227">
        <f t="shared" ca="1" si="30"/>
        <v>0</v>
      </c>
      <c r="AB218" s="228" t="str">
        <f t="shared" ca="1" si="31"/>
        <v>GoldShenzhen Zhonghenglong Real Industry Co., Ltd.</v>
      </c>
    </row>
    <row r="219" spans="1:28" s="227" customFormat="1" ht="63.75">
      <c r="A219" s="299" t="s">
        <v>1667</v>
      </c>
      <c r="B219" s="182" t="str">
        <f ca="1">IF(LEN(A219)=0,"",INDEX('Smelter Look-up'!$A:$A,MATCH($A219,'Smelter Look-up'!$E:$E,0)))</f>
        <v>Gold</v>
      </c>
      <c r="C219" s="186" t="str">
        <f ca="1">IF(LEN(A219)=0,"",INDEX('Smelter Look-up'!$C:$C,MATCH($A219,'Smelter Look-up'!$E:$E,0)))</f>
        <v>Al Etihad Gold Refinery DMCC</v>
      </c>
      <c r="D219" s="230" t="str">
        <f>IF(ISBLANK(A219),"",INDEX('Smelter Look-up'!$C$5:$C$700,MATCH(A219,'Smelter Look-up'!$E$5:$E$700,0)))</f>
        <v>Al Etihad Gold Refinery DMCC</v>
      </c>
      <c r="E219" s="182" t="str">
        <f ca="1">IF(ISERROR($V219),"",OFFSET('Smelter Look-up'!$D$4,$V219-4,0)&amp;"")</f>
        <v>UNITED ARAB EMIRATES</v>
      </c>
      <c r="F219" s="182" t="str">
        <f ca="1">IF(ISERROR($V219),"",OFFSET('Smelter Look-up'!$E$4,$V219-4,0))</f>
        <v>CID002560</v>
      </c>
      <c r="G219" s="182" t="str">
        <f ca="1">IF(C219=$X$4,IF(ISERROR($V219),"Enter smelter details","RMI"),IF(ISERROR($V219),"",OFFSET('Smelter Look-up'!$F$4,$V219-4,0)))</f>
        <v>RMI</v>
      </c>
      <c r="H219" s="183">
        <f ca="1">IF(ISERROR($V219),"",OFFSET('Smelter Look-up'!$G$4,$V219-4,0))</f>
        <v>0</v>
      </c>
      <c r="I219" s="184" t="str">
        <f ca="1">IF(ISERROR($V219),"",OFFSET('Smelter Look-up'!$H$4,$V219-4,0))</f>
        <v>Dubai</v>
      </c>
      <c r="J219" s="184" t="str">
        <f ca="1">IF(ISERROR($V219),"",OFFSET('Smelter Look-up'!$I$4,$V219-4,0))</f>
        <v>Dubayy</v>
      </c>
      <c r="K219" s="224"/>
      <c r="L219" s="224"/>
      <c r="M219" s="224"/>
      <c r="N219" s="224"/>
      <c r="O219" s="224"/>
      <c r="P219" s="185"/>
      <c r="Q219" s="225"/>
      <c r="R219" s="182" t="str">
        <f ca="1">IF(ISERROR($V219),"",OFFSET('Smelter Look-up'!$C$4,$V219-4,0)&amp;"")</f>
        <v>Al Etihad Gold Refinery DMCC</v>
      </c>
      <c r="S219" s="181" t="str">
        <f t="shared" ca="1" si="29"/>
        <v>AE</v>
      </c>
      <c r="T219" s="181" t="str">
        <f ca="1">IF(B219="","",IF(ISERROR(MATCH($J219,SorP!$B$1:$B$6226,0)),"",INDIRECT("'SorP'!$A$"&amp;MATCH($S219&amp;$J219,SorP!C:C,0))))</f>
        <v>AE-DU</v>
      </c>
      <c r="U219" s="201"/>
      <c r="V219" s="226">
        <f ca="1">IF(C219="",NA(),IF(OR(C219="Smelter not listed",C219="Smelter not yet identified"),MATCH($B219&amp;$D219,'Smelter Look-up'!$J:$J,0),MATCH($B219&amp;$C219,'Smelter Look-up'!$J:$J,0)))</f>
        <v>16</v>
      </c>
      <c r="X219" s="227">
        <f t="shared" ca="1" si="30"/>
        <v>0</v>
      </c>
      <c r="AB219" s="228" t="str">
        <f t="shared" ca="1" si="31"/>
        <v>GoldAl Etihad Gold Refinery DMCC</v>
      </c>
    </row>
    <row r="220" spans="1:28" s="227" customFormat="1" ht="51">
      <c r="A220" s="299" t="s">
        <v>1670</v>
      </c>
      <c r="B220" s="182" t="str">
        <f ca="1">IF(LEN(A220)=0,"",INDEX('Smelter Look-up'!$A:$A,MATCH($A220,'Smelter Look-up'!$E:$E,0)))</f>
        <v>Gold</v>
      </c>
      <c r="C220" s="186" t="str">
        <f ca="1">IF(LEN(A220)=0,"",INDEX('Smelter Look-up'!$C:$C,MATCH($A220,'Smelter Look-up'!$E:$E,0)))</f>
        <v>Emirates Gold DMCC</v>
      </c>
      <c r="D220" s="230" t="str">
        <f>IF(ISBLANK(A220),"",INDEX('Smelter Look-up'!$C$5:$C$700,MATCH(A220,'Smelter Look-up'!$E$5:$E$700,0)))</f>
        <v>Emirates Gold DMCC</v>
      </c>
      <c r="E220" s="182" t="str">
        <f ca="1">IF(ISERROR($V220),"",OFFSET('Smelter Look-up'!$D$4,$V220-4,0)&amp;"")</f>
        <v>UNITED ARAB EMIRATES</v>
      </c>
      <c r="F220" s="182" t="str">
        <f ca="1">IF(ISERROR($V220),"",OFFSET('Smelter Look-up'!$E$4,$V220-4,0))</f>
        <v>CID002561</v>
      </c>
      <c r="G220" s="182" t="str">
        <f ca="1">IF(C220=$X$4,IF(ISERROR($V220),"Enter smelter details","RMI"),IF(ISERROR($V220),"",OFFSET('Smelter Look-up'!$F$4,$V220-4,0)))</f>
        <v>RMI</v>
      </c>
      <c r="H220" s="183">
        <f ca="1">IF(ISERROR($V220),"",OFFSET('Smelter Look-up'!$G$4,$V220-4,0))</f>
        <v>0</v>
      </c>
      <c r="I220" s="184" t="str">
        <f ca="1">IF(ISERROR($V220),"",OFFSET('Smelter Look-up'!$H$4,$V220-4,0))</f>
        <v>Dubai</v>
      </c>
      <c r="J220" s="184" t="str">
        <f ca="1">IF(ISERROR($V220),"",OFFSET('Smelter Look-up'!$I$4,$V220-4,0))</f>
        <v>Dubayy</v>
      </c>
      <c r="K220" s="224"/>
      <c r="L220" s="224"/>
      <c r="M220" s="224"/>
      <c r="N220" s="224"/>
      <c r="O220" s="224"/>
      <c r="P220" s="185"/>
      <c r="Q220" s="225"/>
      <c r="R220" s="182" t="str">
        <f ca="1">IF(ISERROR($V220),"",OFFSET('Smelter Look-up'!$C$4,$V220-4,0)&amp;"")</f>
        <v>Emirates Gold DMCC</v>
      </c>
      <c r="S220" s="181" t="str">
        <f t="shared" ca="1" si="29"/>
        <v>AE</v>
      </c>
      <c r="T220" s="181" t="str">
        <f ca="1">IF(B220="","",IF(ISERROR(MATCH($J220,SorP!$B$1:$B$6226,0)),"",INDIRECT("'SorP'!$A$"&amp;MATCH($S220&amp;$J220,SorP!C:C,0))))</f>
        <v>AE-DU</v>
      </c>
      <c r="U220" s="201"/>
      <c r="V220" s="226">
        <f ca="1">IF(C220="",NA(),IF(OR(C220="Smelter not listed",C220="Smelter not yet identified"),MATCH($B220&amp;$D220,'Smelter Look-up'!$J:$J,0),MATCH($B220&amp;$C220,'Smelter Look-up'!$J:$J,0)))</f>
        <v>82</v>
      </c>
      <c r="X220" s="227">
        <f t="shared" ca="1" si="30"/>
        <v>0</v>
      </c>
      <c r="AB220" s="228" t="str">
        <f t="shared" ca="1" si="31"/>
        <v>GoldEmirates Gold DMCC</v>
      </c>
    </row>
    <row r="221" spans="1:28" s="227" customFormat="1" ht="76.5">
      <c r="A221" s="299" t="s">
        <v>13703</v>
      </c>
      <c r="B221" s="182" t="str">
        <f ca="1">IF(LEN(A221)=0,"",INDEX('Smelter Look-up'!$A:$A,MATCH($A221,'Smelter Look-up'!$E:$E,0)))</f>
        <v>Gold</v>
      </c>
      <c r="C221" s="186" t="str">
        <f ca="1">IF(LEN(A221)=0,"",INDEX('Smelter Look-up'!$C:$C,MATCH($A221,'Smelter Look-up'!$E:$E,0)))</f>
        <v>International Precious Metal Refiners</v>
      </c>
      <c r="D221" s="230" t="str">
        <f>IF(ISBLANK(A221),"",INDEX('Smelter Look-up'!$C$5:$C$700,MATCH(A221,'Smelter Look-up'!$E$5:$E$700,0)))</f>
        <v>International Precious Metal Refiners</v>
      </c>
      <c r="E221" s="182" t="str">
        <f ca="1">IF(ISERROR($V221),"",OFFSET('Smelter Look-up'!$D$4,$V221-4,0)&amp;"")</f>
        <v>UNITED ARAB EMIRATES</v>
      </c>
      <c r="F221" s="182" t="str">
        <f ca="1">IF(ISERROR($V221),"",OFFSET('Smelter Look-up'!$E$4,$V221-4,0))</f>
        <v>CID002562</v>
      </c>
      <c r="G221" s="182" t="str">
        <f ca="1">IF(C221=$X$4,IF(ISERROR($V221),"Enter smelter details","RMI"),IF(ISERROR($V221),"",OFFSET('Smelter Look-up'!$F$4,$V221-4,0)))</f>
        <v>RMI</v>
      </c>
      <c r="H221" s="183">
        <f ca="1">IF(ISERROR($V221),"",OFFSET('Smelter Look-up'!$G$4,$V221-4,0))</f>
        <v>0</v>
      </c>
      <c r="I221" s="184" t="str">
        <f ca="1">IF(ISERROR($V221),"",OFFSET('Smelter Look-up'!$H$4,$V221-4,0))</f>
        <v>Dubai</v>
      </c>
      <c r="J221" s="184" t="str">
        <f ca="1">IF(ISERROR($V221),"",OFFSET('Smelter Look-up'!$I$4,$V221-4,0))</f>
        <v>Dubayy</v>
      </c>
      <c r="K221" s="224"/>
      <c r="L221" s="224"/>
      <c r="M221" s="224"/>
      <c r="N221" s="224"/>
      <c r="O221" s="224"/>
      <c r="P221" s="185"/>
      <c r="Q221" s="225"/>
      <c r="R221" s="182" t="str">
        <f ca="1">IF(ISERROR($V221),"",OFFSET('Smelter Look-up'!$C$4,$V221-4,0)&amp;"")</f>
        <v>International Precious Metal Refiners</v>
      </c>
      <c r="S221" s="181" t="str">
        <f t="shared" ca="1" si="29"/>
        <v>AE</v>
      </c>
      <c r="T221" s="181" t="str">
        <f ca="1">IF(B221="","",IF(ISERROR(MATCH($J221,SorP!$B$1:$B$6226,0)),"",INDIRECT("'SorP'!$A$"&amp;MATCH($S221&amp;$J221,SorP!C:C,0))))</f>
        <v>AE-DU</v>
      </c>
      <c r="U221" s="201"/>
      <c r="V221" s="226">
        <f ca="1">IF(C221="",NA(),IF(OR(C221="Smelter not listed",C221="Smelter not yet identified"),MATCH($B221&amp;$D221,'Smelter Look-up'!$J:$J,0),MATCH($B221&amp;$C221,'Smelter Look-up'!$J:$J,0)))</f>
        <v>122</v>
      </c>
      <c r="X221" s="227">
        <f t="shared" ca="1" si="30"/>
        <v>0</v>
      </c>
      <c r="AB221" s="228" t="str">
        <f t="shared" ca="1" si="31"/>
        <v>GoldInternational Precious Metal Refiners</v>
      </c>
    </row>
    <row r="222" spans="1:28" s="227" customFormat="1" ht="51">
      <c r="A222" s="299" t="s">
        <v>1672</v>
      </c>
      <c r="B222" s="182" t="str">
        <f ca="1">IF(LEN(A222)=0,"",INDEX('Smelter Look-up'!$A:$A,MATCH($A222,'Smelter Look-up'!$E:$E,0)))</f>
        <v>Gold</v>
      </c>
      <c r="C222" s="186" t="str">
        <f ca="1">IF(LEN(A222)=0,"",INDEX('Smelter Look-up'!$C:$C,MATCH($A222,'Smelter Look-up'!$E:$E,0)))</f>
        <v>Kaloti Precious Metals</v>
      </c>
      <c r="D222" s="230" t="str">
        <f>IF(ISBLANK(A222),"",INDEX('Smelter Look-up'!$C$5:$C$700,MATCH(A222,'Smelter Look-up'!$E$5:$E$700,0)))</f>
        <v>Kaloti Precious Metals</v>
      </c>
      <c r="E222" s="182" t="str">
        <f ca="1">IF(ISERROR($V222),"",OFFSET('Smelter Look-up'!$D$4,$V222-4,0)&amp;"")</f>
        <v>UNITED ARAB EMIRATES</v>
      </c>
      <c r="F222" s="182" t="str">
        <f ca="1">IF(ISERROR($V222),"",OFFSET('Smelter Look-up'!$E$4,$V222-4,0))</f>
        <v>CID002563</v>
      </c>
      <c r="G222" s="182" t="str">
        <f ca="1">IF(C222=$X$4,IF(ISERROR($V222),"Enter smelter details","RMI"),IF(ISERROR($V222),"",OFFSET('Smelter Look-up'!$F$4,$V222-4,0)))</f>
        <v>RMI</v>
      </c>
      <c r="H222" s="183">
        <f ca="1">IF(ISERROR($V222),"",OFFSET('Smelter Look-up'!$G$4,$V222-4,0))</f>
        <v>0</v>
      </c>
      <c r="I222" s="184" t="str">
        <f ca="1">IF(ISERROR($V222),"",OFFSET('Smelter Look-up'!$H$4,$V222-4,0))</f>
        <v>Dubai</v>
      </c>
      <c r="J222" s="184" t="str">
        <f ca="1">IF(ISERROR($V222),"",OFFSET('Smelter Look-up'!$I$4,$V222-4,0))</f>
        <v>Dubayy</v>
      </c>
      <c r="K222" s="224"/>
      <c r="L222" s="224"/>
      <c r="M222" s="224"/>
      <c r="N222" s="224"/>
      <c r="O222" s="224"/>
      <c r="P222" s="185"/>
      <c r="Q222" s="225"/>
      <c r="R222" s="182" t="str">
        <f ca="1">IF(ISERROR($V222),"",OFFSET('Smelter Look-up'!$C$4,$V222-4,0)&amp;"")</f>
        <v>Kaloti Precious Metals</v>
      </c>
      <c r="S222" s="181" t="str">
        <f t="shared" ca="1" si="29"/>
        <v>AE</v>
      </c>
      <c r="T222" s="181" t="str">
        <f ca="1">IF(B222="","",IF(ISERROR(MATCH($J222,SorP!$B$1:$B$6226,0)),"",INDIRECT("'SorP'!$A$"&amp;MATCH($S222&amp;$J222,SorP!C:C,0))))</f>
        <v>AE-DU</v>
      </c>
      <c r="U222" s="201"/>
      <c r="V222" s="226">
        <f ca="1">IF(C222="",NA(),IF(OR(C222="Smelter not listed",C222="Smelter not yet identified"),MATCH($B222&amp;$D222,'Smelter Look-up'!$J:$J,0),MATCH($B222&amp;$C222,'Smelter Look-up'!$J:$J,0)))</f>
        <v>139</v>
      </c>
      <c r="X222" s="227">
        <f t="shared" ca="1" si="30"/>
        <v>0</v>
      </c>
      <c r="AB222" s="228" t="str">
        <f t="shared" ca="1" si="31"/>
        <v>GoldKaloti Precious Metals</v>
      </c>
    </row>
    <row r="223" spans="1:28" s="227" customFormat="1" ht="38.25">
      <c r="A223" s="299" t="s">
        <v>1674</v>
      </c>
      <c r="B223" s="182" t="str">
        <f ca="1">IF(LEN(A223)=0,"",INDEX('Smelter Look-up'!$A:$A,MATCH($A223,'Smelter Look-up'!$E:$E,0)))</f>
        <v>Gold</v>
      </c>
      <c r="C223" s="186" t="str">
        <f ca="1">IF(LEN(A223)=0,"",INDEX('Smelter Look-up'!$C:$C,MATCH($A223,'Smelter Look-up'!$E:$E,0)))</f>
        <v>Sudan Gold Refinery</v>
      </c>
      <c r="D223" s="230" t="str">
        <f>IF(ISBLANK(A223),"",INDEX('Smelter Look-up'!$C$5:$C$700,MATCH(A223,'Smelter Look-up'!$E$5:$E$700,0)))</f>
        <v>Sudan Gold Refinery</v>
      </c>
      <c r="E223" s="182" t="str">
        <f ca="1">IF(ISERROR($V223),"",OFFSET('Smelter Look-up'!$D$4,$V223-4,0)&amp;"")</f>
        <v>SUDAN</v>
      </c>
      <c r="F223" s="182" t="str">
        <f ca="1">IF(ISERROR($V223),"",OFFSET('Smelter Look-up'!$E$4,$V223-4,0))</f>
        <v>CID002567</v>
      </c>
      <c r="G223" s="182" t="str">
        <f ca="1">IF(C223=$X$4,IF(ISERROR($V223),"Enter smelter details","RMI"),IF(ISERROR($V223),"",OFFSET('Smelter Look-up'!$F$4,$V223-4,0)))</f>
        <v>RMI</v>
      </c>
      <c r="H223" s="183">
        <f ca="1">IF(ISERROR($V223),"",OFFSET('Smelter Look-up'!$G$4,$V223-4,0))</f>
        <v>0</v>
      </c>
      <c r="I223" s="184" t="str">
        <f ca="1">IF(ISERROR($V223),"",OFFSET('Smelter Look-up'!$H$4,$V223-4,0))</f>
        <v>Khartoum</v>
      </c>
      <c r="J223" s="184" t="str">
        <f ca="1">IF(ISERROR($V223),"",OFFSET('Smelter Look-up'!$I$4,$V223-4,0))</f>
        <v>Khartoum</v>
      </c>
      <c r="K223" s="224"/>
      <c r="L223" s="224"/>
      <c r="M223" s="224"/>
      <c r="N223" s="224"/>
      <c r="O223" s="224"/>
      <c r="P223" s="185"/>
      <c r="Q223" s="225"/>
      <c r="R223" s="182" t="str">
        <f ca="1">IF(ISERROR($V223),"",OFFSET('Smelter Look-up'!$C$4,$V223-4,0)&amp;"")</f>
        <v>Sudan Gold Refinery</v>
      </c>
      <c r="S223" s="181" t="str">
        <f t="shared" ca="1" si="29"/>
        <v>SD</v>
      </c>
      <c r="T223" s="181" t="str">
        <f ca="1">IF(B223="","",IF(ISERROR(MATCH($J223,SorP!$B$1:$B$6226,0)),"",INDIRECT("'SorP'!$A$"&amp;MATCH($S223&amp;$J223,SorP!C:C,0))))</f>
        <v>SD-KH</v>
      </c>
      <c r="U223" s="201"/>
      <c r="V223" s="226">
        <f ca="1">IF(C223="",NA(),IF(OR(C223="Smelter not listed",C223="Smelter not yet identified"),MATCH($B223&amp;$D223,'Smelter Look-up'!$J:$J,0),MATCH($B223&amp;$C223,'Smelter Look-up'!$J:$J,0)))</f>
        <v>272</v>
      </c>
      <c r="X223" s="227">
        <f t="shared" ca="1" si="30"/>
        <v>0</v>
      </c>
      <c r="AB223" s="228" t="str">
        <f t="shared" ca="1" si="31"/>
        <v>GoldSudan Gold Refinery</v>
      </c>
    </row>
    <row r="224" spans="1:28" s="227" customFormat="1" ht="191.25">
      <c r="A224" s="299" t="s">
        <v>1763</v>
      </c>
      <c r="B224" s="182" t="str">
        <f ca="1">IF(LEN(A224)=0,"",INDEX('Smelter Look-up'!$A:$A,MATCH($A224,'Smelter Look-up'!$E:$E,0)))</f>
        <v>Tin</v>
      </c>
      <c r="C224" s="186" t="str">
        <f ca="1">IF(LEN(A224)=0,"",INDEX('Smelter Look-up'!$C:$C,MATCH($A224,'Smelter Look-up'!$E:$E,0)))</f>
        <v>Electro-Mechanical Facility of the Cao Bang Minerals &amp; Metallurgy Joint Stock Company</v>
      </c>
      <c r="D224" s="230" t="str">
        <f>IF(ISBLANK(A224),"",INDEX('Smelter Look-up'!$C$5:$C$700,MATCH(A224,'Smelter Look-up'!$E$5:$E$700,0)))</f>
        <v>Electro-Mechanical Facility of the Cao Bang Minerals &amp; Metallurgy Joint Stock Company</v>
      </c>
      <c r="E224" s="182" t="str">
        <f ca="1">IF(ISERROR($V224),"",OFFSET('Smelter Look-up'!$D$4,$V224-4,0)&amp;"")</f>
        <v>VIET NAM</v>
      </c>
      <c r="F224" s="182" t="str">
        <f ca="1">IF(ISERROR($V224),"",OFFSET('Smelter Look-up'!$E$4,$V224-4,0))</f>
        <v>CID002572</v>
      </c>
      <c r="G224" s="182" t="str">
        <f ca="1">IF(C224=$X$4,IF(ISERROR($V224),"Enter smelter details","RMI"),IF(ISERROR($V224),"",OFFSET('Smelter Look-up'!$F$4,$V224-4,0)))</f>
        <v>RMI</v>
      </c>
      <c r="H224" s="183">
        <f ca="1">IF(ISERROR($V224),"",OFFSET('Smelter Look-up'!$G$4,$V224-4,0))</f>
        <v>0</v>
      </c>
      <c r="I224" s="184" t="str">
        <f ca="1">IF(ISERROR($V224),"",OFFSET('Smelter Look-up'!$H$4,$V224-4,0))</f>
        <v>Tinh Tuc</v>
      </c>
      <c r="J224" s="184" t="str">
        <f ca="1">IF(ISERROR($V224),"",OFFSET('Smelter Look-up'!$I$4,$V224-4,0))</f>
        <v>Cao Bằng</v>
      </c>
      <c r="K224" s="224"/>
      <c r="L224" s="224"/>
      <c r="M224" s="224"/>
      <c r="N224" s="224"/>
      <c r="O224" s="224"/>
      <c r="P224" s="185"/>
      <c r="Q224" s="225"/>
      <c r="R224" s="182" t="str">
        <f ca="1">IF(ISERROR($V224),"",OFFSET('Smelter Look-up'!$C$4,$V224-4,0)&amp;"")</f>
        <v>Electro-Mechanical Facility of the Cao Bang Minerals &amp; Metallurgy Joint Stock Company</v>
      </c>
      <c r="S224" s="181" t="str">
        <f t="shared" ca="1" si="29"/>
        <v>VN</v>
      </c>
      <c r="T224" s="181" t="str">
        <f ca="1">IF(B224="","",IF(ISERROR(MATCH($J224,SorP!$B$1:$B$6226,0)),"",INDIRECT("'SorP'!$A$"&amp;MATCH($S224&amp;$J224,SorP!C:C,0))))</f>
        <v>VN-04</v>
      </c>
      <c r="U224" s="201"/>
      <c r="V224" s="226">
        <f ca="1">IF(C224="",NA(),IF(OR(C224="Smelter not listed",C224="Smelter not yet identified"),MATCH($B224&amp;$D224,'Smelter Look-up'!$J:$J,0),MATCH($B224&amp;$C224,'Smelter Look-up'!$J:$J,0)))</f>
        <v>427</v>
      </c>
      <c r="X224" s="227">
        <f t="shared" ca="1" si="30"/>
        <v>0</v>
      </c>
      <c r="AB224" s="228" t="str">
        <f t="shared" ca="1" si="31"/>
        <v>TinElectro-Mechanical Facility of the Cao Bang Minerals &amp; Metallurgy Joint Stock Company</v>
      </c>
    </row>
    <row r="225" spans="1:28" s="227" customFormat="1" ht="114.75">
      <c r="A225" s="299" t="s">
        <v>1766</v>
      </c>
      <c r="B225" s="182" t="str">
        <f ca="1">IF(LEN(A225)=0,"",INDEX('Smelter Look-up'!$A:$A,MATCH($A225,'Smelter Look-up'!$E:$E,0)))</f>
        <v>Tin</v>
      </c>
      <c r="C225" s="186" t="str">
        <f ca="1">IF(LEN(A225)=0,"",INDEX('Smelter Look-up'!$C:$C,MATCH($A225,'Smelter Look-up'!$E:$E,0)))</f>
        <v>Nghe Tinh Non-Ferrous Metals Joint Stock Company</v>
      </c>
      <c r="D225" s="230" t="str">
        <f>IF(ISBLANK(A225),"",INDEX('Smelter Look-up'!$C$5:$C$700,MATCH(A225,'Smelter Look-up'!$E$5:$E$700,0)))</f>
        <v>Nghe Tinh Non-Ferrous Metals Joint Stock Company</v>
      </c>
      <c r="E225" s="182" t="str">
        <f ca="1">IF(ISERROR($V225),"",OFFSET('Smelter Look-up'!$D$4,$V225-4,0)&amp;"")</f>
        <v>VIET NAM</v>
      </c>
      <c r="F225" s="182" t="str">
        <f ca="1">IF(ISERROR($V225),"",OFFSET('Smelter Look-up'!$E$4,$V225-4,0))</f>
        <v>CID002573</v>
      </c>
      <c r="G225" s="182" t="str">
        <f ca="1">IF(C225=$X$4,IF(ISERROR($V225),"Enter smelter details","RMI"),IF(ISERROR($V225),"",OFFSET('Smelter Look-up'!$F$4,$V225-4,0)))</f>
        <v>RMI</v>
      </c>
      <c r="H225" s="183">
        <f ca="1">IF(ISERROR($V225),"",OFFSET('Smelter Look-up'!$G$4,$V225-4,0))</f>
        <v>0</v>
      </c>
      <c r="I225" s="184" t="str">
        <f ca="1">IF(ISERROR($V225),"",OFFSET('Smelter Look-up'!$H$4,$V225-4,0))</f>
        <v>Quy Hop</v>
      </c>
      <c r="J225" s="184" t="str">
        <f ca="1">IF(ISERROR($V225),"",OFFSET('Smelter Look-up'!$I$4,$V225-4,0))</f>
        <v>Nghệ An</v>
      </c>
      <c r="K225" s="224"/>
      <c r="L225" s="224"/>
      <c r="M225" s="224"/>
      <c r="N225" s="224"/>
      <c r="O225" s="224"/>
      <c r="P225" s="185"/>
      <c r="Q225" s="225"/>
      <c r="R225" s="182" t="str">
        <f ca="1">IF(ISERROR($V225),"",OFFSET('Smelter Look-up'!$C$4,$V225-4,0)&amp;"")</f>
        <v>Nghe Tinh Non-Ferrous Metals Joint Stock Company</v>
      </c>
      <c r="S225" s="181" t="str">
        <f t="shared" ca="1" si="29"/>
        <v>VN</v>
      </c>
      <c r="T225" s="181" t="str">
        <f ca="1">IF(B225="","",IF(ISERROR(MATCH($J225,SorP!$B$1:$B$6226,0)),"",INDIRECT("'SorP'!$A$"&amp;MATCH($S225&amp;$J225,SorP!C:C,0))))</f>
        <v>VN-22</v>
      </c>
      <c r="U225" s="201"/>
      <c r="V225" s="226">
        <f ca="1">IF(C225="",NA(),IF(OR(C225="Smelter not listed",C225="Smelter not yet identified"),MATCH($B225&amp;$D225,'Smelter Look-up'!$J:$J,0),MATCH($B225&amp;$C225,'Smelter Look-up'!$J:$J,0)))</f>
        <v>487</v>
      </c>
      <c r="X225" s="227">
        <f t="shared" ca="1" si="30"/>
        <v>0</v>
      </c>
      <c r="AB225" s="228" t="str">
        <f t="shared" ca="1" si="31"/>
        <v>TinNghe Tinh Non-Ferrous Metals Joint Stock Company</v>
      </c>
    </row>
    <row r="226" spans="1:28" s="227" customFormat="1" ht="114.75">
      <c r="A226" s="299" t="s">
        <v>1769</v>
      </c>
      <c r="B226" s="182" t="str">
        <f ca="1">IF(LEN(A226)=0,"",INDEX('Smelter Look-up'!$A:$A,MATCH($A226,'Smelter Look-up'!$E:$E,0)))</f>
        <v>Tin</v>
      </c>
      <c r="C226" s="186" t="str">
        <f ca="1">IF(LEN(A226)=0,"",INDEX('Smelter Look-up'!$C:$C,MATCH($A226,'Smelter Look-up'!$E:$E,0)))</f>
        <v>Tuyen Quang Non-Ferrous Metals Joint Stock Company</v>
      </c>
      <c r="D226" s="230" t="str">
        <f>IF(ISBLANK(A226),"",INDEX('Smelter Look-up'!$C$5:$C$700,MATCH(A226,'Smelter Look-up'!$E$5:$E$700,0)))</f>
        <v>Tuyen Quang Non-Ferrous Metals Joint Stock Company</v>
      </c>
      <c r="E226" s="182" t="str">
        <f ca="1">IF(ISERROR($V226),"",OFFSET('Smelter Look-up'!$D$4,$V226-4,0)&amp;"")</f>
        <v>VIET NAM</v>
      </c>
      <c r="F226" s="182" t="str">
        <f ca="1">IF(ISERROR($V226),"",OFFSET('Smelter Look-up'!$E$4,$V226-4,0))</f>
        <v>CID002574</v>
      </c>
      <c r="G226" s="182" t="str">
        <f ca="1">IF(C226=$X$4,IF(ISERROR($V226),"Enter smelter details","RMI"),IF(ISERROR($V226),"",OFFSET('Smelter Look-up'!$F$4,$V226-4,0)))</f>
        <v>RMI</v>
      </c>
      <c r="H226" s="183">
        <f ca="1">IF(ISERROR($V226),"",OFFSET('Smelter Look-up'!$G$4,$V226-4,0))</f>
        <v>0</v>
      </c>
      <c r="I226" s="184" t="str">
        <f ca="1">IF(ISERROR($V226),"",OFFSET('Smelter Look-up'!$H$4,$V226-4,0))</f>
        <v>Tan Quang</v>
      </c>
      <c r="J226" s="184" t="str">
        <f ca="1">IF(ISERROR($V226),"",OFFSET('Smelter Look-up'!$I$4,$V226-4,0))</f>
        <v>Tuyên Quang</v>
      </c>
      <c r="K226" s="224"/>
      <c r="L226" s="224"/>
      <c r="M226" s="224"/>
      <c r="N226" s="224"/>
      <c r="O226" s="224"/>
      <c r="P226" s="185"/>
      <c r="Q226" s="225"/>
      <c r="R226" s="182" t="str">
        <f ca="1">IF(ISERROR($V226),"",OFFSET('Smelter Look-up'!$C$4,$V226-4,0)&amp;"")</f>
        <v>Tuyen Quang Non-Ferrous Metals Joint Stock Company</v>
      </c>
      <c r="S226" s="181" t="str">
        <f t="shared" ca="1" si="29"/>
        <v>VN</v>
      </c>
      <c r="T226" s="181" t="str">
        <f ca="1">IF(B226="","",IF(ISERROR(MATCH($J226,SorP!$B$1:$B$6226,0)),"",INDIRECT("'SorP'!$A$"&amp;MATCH($S226&amp;$J226,SorP!C:C,0))))</f>
        <v>VN-07</v>
      </c>
      <c r="U226" s="201"/>
      <c r="V226" s="226">
        <f ca="1">IF(C226="",NA(),IF(OR(C226="Smelter not listed",C226="Smelter not yet identified"),MATCH($B226&amp;$D226,'Smelter Look-up'!$J:$J,0),MATCH($B226&amp;$C226,'Smelter Look-up'!$J:$J,0)))</f>
        <v>527</v>
      </c>
      <c r="X226" s="227">
        <f t="shared" ca="1" si="30"/>
        <v>0</v>
      </c>
      <c r="AB226" s="228" t="str">
        <f t="shared" ca="1" si="31"/>
        <v>TinTuyen Quang Non-Ferrous Metals Joint Stock Company</v>
      </c>
    </row>
    <row r="227" spans="1:28" s="227" customFormat="1" ht="51">
      <c r="A227" s="299" t="s">
        <v>13701</v>
      </c>
      <c r="B227" s="182" t="str">
        <f ca="1">IF(LEN(A227)=0,"",INDEX('Smelter Look-up'!$A:$A,MATCH($A227,'Smelter Look-up'!$E:$E,0)))</f>
        <v>Gold</v>
      </c>
      <c r="C227" s="186" t="str">
        <f ca="1">IF(LEN(A227)=0,"",INDEX('Smelter Look-up'!$C:$C,MATCH($A227,'Smelter Look-up'!$E:$E,0)))</f>
        <v>Fujairah Gold FZC</v>
      </c>
      <c r="D227" s="230" t="str">
        <f>IF(ISBLANK(A227),"",INDEX('Smelter Look-up'!$C$5:$C$700,MATCH(A227,'Smelter Look-up'!$E$5:$E$700,0)))</f>
        <v>Fujairah Gold FZC</v>
      </c>
      <c r="E227" s="182" t="str">
        <f ca="1">IF(ISERROR($V227),"",OFFSET('Smelter Look-up'!$D$4,$V227-4,0)&amp;"")</f>
        <v>UNITED ARAB EMIRATES</v>
      </c>
      <c r="F227" s="182" t="str">
        <f ca="1">IF(ISERROR($V227),"",OFFSET('Smelter Look-up'!$E$4,$V227-4,0))</f>
        <v>CID002584</v>
      </c>
      <c r="G227" s="182" t="str">
        <f ca="1">IF(C227=$X$4,IF(ISERROR($V227),"Enter smelter details","RMI"),IF(ISERROR($V227),"",OFFSET('Smelter Look-up'!$F$4,$V227-4,0)))</f>
        <v>RMI</v>
      </c>
      <c r="H227" s="183">
        <f ca="1">IF(ISERROR($V227),"",OFFSET('Smelter Look-up'!$G$4,$V227-4,0))</f>
        <v>0</v>
      </c>
      <c r="I227" s="184" t="str">
        <f ca="1">IF(ISERROR($V227),"",OFFSET('Smelter Look-up'!$H$4,$V227-4,0))</f>
        <v>Fujairah</v>
      </c>
      <c r="J227" s="184" t="str">
        <f ca="1">IF(ISERROR($V227),"",OFFSET('Smelter Look-up'!$I$4,$V227-4,0))</f>
        <v>Al Fujayrah</v>
      </c>
      <c r="K227" s="224"/>
      <c r="L227" s="224"/>
      <c r="M227" s="224"/>
      <c r="N227" s="224"/>
      <c r="O227" s="224"/>
      <c r="P227" s="185"/>
      <c r="Q227" s="225"/>
      <c r="R227" s="182" t="str">
        <f ca="1">IF(ISERROR($V227),"",OFFSET('Smelter Look-up'!$C$4,$V227-4,0)&amp;"")</f>
        <v>Fujairah Gold FZC</v>
      </c>
      <c r="S227" s="181" t="str">
        <f t="shared" ca="1" si="29"/>
        <v>AE</v>
      </c>
      <c r="T227" s="181" t="str">
        <f ca="1">IF(B227="","",IF(ISERROR(MATCH($J227,SorP!$B$1:$B$6226,0)),"",INDIRECT("'SorP'!$A$"&amp;MATCH($S227&amp;$J227,SorP!C:C,0))))</f>
        <v>AE-FU</v>
      </c>
      <c r="U227" s="201"/>
      <c r="V227" s="226">
        <f ca="1">IF(C227="",NA(),IF(OR(C227="Smelter not listed",C227="Smelter not yet identified"),MATCH($B227&amp;$D227,'Smelter Look-up'!$J:$J,0),MATCH($B227&amp;$C227,'Smelter Look-up'!$J:$J,0)))</f>
        <v>86</v>
      </c>
      <c r="X227" s="227">
        <f t="shared" ca="1" si="30"/>
        <v>0</v>
      </c>
      <c r="AB227" s="228" t="str">
        <f t="shared" ca="1" si="31"/>
        <v>GoldFujairah Gold FZC</v>
      </c>
    </row>
    <row r="228" spans="1:28" s="227" customFormat="1" ht="63.75">
      <c r="A228" s="299" t="s">
        <v>2214</v>
      </c>
      <c r="B228" s="182" t="str">
        <f ca="1">IF(LEN(A228)=0,"",INDEX('Smelter Look-up'!$A:$A,MATCH($A228,'Smelter Look-up'!$E:$E,0)))</f>
        <v>Gold</v>
      </c>
      <c r="C228" s="186" t="str">
        <f ca="1">IF(LEN(A228)=0,"",INDEX('Smelter Look-up'!$C:$C,MATCH($A228,'Smelter Look-up'!$E:$E,0)))</f>
        <v>Industrial Refining Company</v>
      </c>
      <c r="D228" s="230" t="str">
        <f>IF(ISBLANK(A228),"",INDEX('Smelter Look-up'!$C$5:$C$700,MATCH(A228,'Smelter Look-up'!$E$5:$E$700,0)))</f>
        <v>Industrial Refining Company</v>
      </c>
      <c r="E228" s="182" t="str">
        <f ca="1">IF(ISERROR($V228),"",OFFSET('Smelter Look-up'!$D$4,$V228-4,0)&amp;"")</f>
        <v>BELGIUM</v>
      </c>
      <c r="F228" s="182" t="str">
        <f ca="1">IF(ISERROR($V228),"",OFFSET('Smelter Look-up'!$E$4,$V228-4,0))</f>
        <v>CID002587</v>
      </c>
      <c r="G228" s="182" t="str">
        <f ca="1">IF(C228=$X$4,IF(ISERROR($V228),"Enter smelter details","RMI"),IF(ISERROR($V228),"",OFFSET('Smelter Look-up'!$F$4,$V228-4,0)))</f>
        <v>RMI</v>
      </c>
      <c r="H228" s="183">
        <f ca="1">IF(ISERROR($V228),"",OFFSET('Smelter Look-up'!$G$4,$V228-4,0))</f>
        <v>0</v>
      </c>
      <c r="I228" s="184" t="str">
        <f ca="1">IF(ISERROR($V228),"",OFFSET('Smelter Look-up'!$H$4,$V228-4,0))</f>
        <v>Antwerp</v>
      </c>
      <c r="J228" s="184" t="str">
        <f ca="1">IF(ISERROR($V228),"",OFFSET('Smelter Look-up'!$I$4,$V228-4,0))</f>
        <v>Antwerpen</v>
      </c>
      <c r="K228" s="224"/>
      <c r="L228" s="224"/>
      <c r="M228" s="224"/>
      <c r="N228" s="224"/>
      <c r="O228" s="224"/>
      <c r="P228" s="185"/>
      <c r="Q228" s="225"/>
      <c r="R228" s="182" t="str">
        <f ca="1">IF(ISERROR($V228),"",OFFSET('Smelter Look-up'!$C$4,$V228-4,0)&amp;"")</f>
        <v>Industrial Refining Company</v>
      </c>
      <c r="S228" s="181" t="str">
        <f t="shared" ca="1" si="29"/>
        <v>BE</v>
      </c>
      <c r="T228" s="181" t="str">
        <f ca="1">IF(B228="","",IF(ISERROR(MATCH($J228,SorP!$B$1:$B$6226,0)),"",INDIRECT("'SorP'!$A$"&amp;MATCH($S228&amp;$J228,SorP!C:C,0))))</f>
        <v>BE-VAN</v>
      </c>
      <c r="U228" s="201"/>
      <c r="V228" s="226">
        <f ca="1">IF(C228="",NA(),IF(OR(C228="Smelter not listed",C228="Smelter not yet identified"),MATCH($B228&amp;$D228,'Smelter Look-up'!$J:$J,0),MATCH($B228&amp;$C228,'Smelter Look-up'!$J:$J,0)))</f>
        <v>120</v>
      </c>
      <c r="X228" s="227">
        <f t="shared" ca="1" si="30"/>
        <v>0</v>
      </c>
      <c r="AB228" s="228" t="str">
        <f t="shared" ca="1" si="31"/>
        <v>GoldIndustrial Refining Company</v>
      </c>
    </row>
    <row r="229" spans="1:28" s="227" customFormat="1" ht="51">
      <c r="A229" s="299" t="s">
        <v>13773</v>
      </c>
      <c r="B229" s="182" t="str">
        <f ca="1">IF(LEN(A229)=0,"",INDEX('Smelter Look-up'!$A:$A,MATCH($A229,'Smelter Look-up'!$E:$E,0)))</f>
        <v>Gold</v>
      </c>
      <c r="C229" s="186" t="str">
        <f ca="1">IF(LEN(A229)=0,"",INDEX('Smelter Look-up'!$C:$C,MATCH($A229,'Smelter Look-up'!$E:$E,0)))</f>
        <v>Shirpur Gold Refinery Ltd.</v>
      </c>
      <c r="D229" s="230" t="str">
        <f>IF(ISBLANK(A229),"",INDEX('Smelter Look-up'!$C$5:$C$700,MATCH(A229,'Smelter Look-up'!$E$5:$E$700,0)))</f>
        <v>Shirpur Gold Refinery Ltd.</v>
      </c>
      <c r="E229" s="182" t="str">
        <f ca="1">IF(ISERROR($V229),"",OFFSET('Smelter Look-up'!$D$4,$V229-4,0)&amp;"")</f>
        <v>INDIA</v>
      </c>
      <c r="F229" s="182" t="str">
        <f ca="1">IF(ISERROR($V229),"",OFFSET('Smelter Look-up'!$E$4,$V229-4,0))</f>
        <v>CID002588</v>
      </c>
      <c r="G229" s="182" t="str">
        <f ca="1">IF(C229=$X$4,IF(ISERROR($V229),"Enter smelter details","RMI"),IF(ISERROR($V229),"",OFFSET('Smelter Look-up'!$F$4,$V229-4,0)))</f>
        <v>RMI</v>
      </c>
      <c r="H229" s="183">
        <f ca="1">IF(ISERROR($V229),"",OFFSET('Smelter Look-up'!$G$4,$V229-4,0))</f>
        <v>0</v>
      </c>
      <c r="I229" s="184" t="str">
        <f ca="1">IF(ISERROR($V229),"",OFFSET('Smelter Look-up'!$H$4,$V229-4,0))</f>
        <v>Mumbai</v>
      </c>
      <c r="J229" s="184" t="str">
        <f ca="1">IF(ISERROR($V229),"",OFFSET('Smelter Look-up'!$I$4,$V229-4,0))</f>
        <v>Mahārāshtra</v>
      </c>
      <c r="K229" s="224"/>
      <c r="L229" s="224"/>
      <c r="M229" s="224"/>
      <c r="N229" s="224"/>
      <c r="O229" s="224"/>
      <c r="P229" s="185"/>
      <c r="Q229" s="225"/>
      <c r="R229" s="182" t="str">
        <f ca="1">IF(ISERROR($V229),"",OFFSET('Smelter Look-up'!$C$4,$V229-4,0)&amp;"")</f>
        <v>Shirpur Gold Refinery Ltd.</v>
      </c>
      <c r="S229" s="181" t="str">
        <f t="shared" ca="1" si="29"/>
        <v>IN</v>
      </c>
      <c r="T229" s="181" t="str">
        <f ca="1">IF(B229="","",IF(ISERROR(MATCH($J229,SorP!$B$1:$B$6226,0)),"",INDIRECT("'SorP'!$A$"&amp;MATCH($S229&amp;$J229,SorP!C:C,0))))</f>
        <v>IN-MH</v>
      </c>
      <c r="U229" s="201"/>
      <c r="V229" s="226">
        <f ca="1">IF(C229="",NA(),IF(OR(C229="Smelter not listed",C229="Smelter not yet identified"),MATCH($B229&amp;$D229,'Smelter Look-up'!$J:$J,0),MATCH($B229&amp;$C229,'Smelter Look-up'!$J:$J,0)))</f>
        <v>259</v>
      </c>
      <c r="X229" s="227">
        <f t="shared" ca="1" si="30"/>
        <v>0</v>
      </c>
      <c r="AB229" s="228" t="str">
        <f t="shared" ca="1" si="31"/>
        <v>GoldShirpur Gold Refinery Ltd.</v>
      </c>
    </row>
    <row r="230" spans="1:28" s="227" customFormat="1" ht="38.25">
      <c r="A230" s="299" t="s">
        <v>2461</v>
      </c>
      <c r="B230" s="182" t="str">
        <f ca="1">IF(LEN(A230)=0,"",INDEX('Smelter Look-up'!$A:$A,MATCH($A230,'Smelter Look-up'!$E:$E,0)))</f>
        <v>Gold</v>
      </c>
      <c r="C230" s="186" t="str">
        <f ca="1">IF(LEN(A230)=0,"",INDEX('Smelter Look-up'!$C:$C,MATCH($A230,'Smelter Look-up'!$E:$E,0)))</f>
        <v>Marsam Metals</v>
      </c>
      <c r="D230" s="230" t="str">
        <f>IF(ISBLANK(A230),"",INDEX('Smelter Look-up'!$C$5:$C$700,MATCH(A230,'Smelter Look-up'!$E$5:$E$700,0)))</f>
        <v>Marsam Metals</v>
      </c>
      <c r="E230" s="182" t="str">
        <f ca="1">IF(ISERROR($V230),"",OFFSET('Smelter Look-up'!$D$4,$V230-4,0)&amp;"")</f>
        <v>BRAZIL</v>
      </c>
      <c r="F230" s="182" t="str">
        <f ca="1">IF(ISERROR($V230),"",OFFSET('Smelter Look-up'!$E$4,$V230-4,0))</f>
        <v>CID002606</v>
      </c>
      <c r="G230" s="182" t="str">
        <f ca="1">IF(C230=$X$4,IF(ISERROR($V230),"Enter smelter details","RMI"),IF(ISERROR($V230),"",OFFSET('Smelter Look-up'!$F$4,$V230-4,0)))</f>
        <v>RMI</v>
      </c>
      <c r="H230" s="183">
        <f ca="1">IF(ISERROR($V230),"",OFFSET('Smelter Look-up'!$G$4,$V230-4,0))</f>
        <v>0</v>
      </c>
      <c r="I230" s="184" t="str">
        <f ca="1">IF(ISERROR($V230),"",OFFSET('Smelter Look-up'!$H$4,$V230-4,0))</f>
        <v>Sao Paulo</v>
      </c>
      <c r="J230" s="184" t="str">
        <f ca="1">IF(ISERROR($V230),"",OFFSET('Smelter Look-up'!$I$4,$V230-4,0))</f>
        <v>São Paulo</v>
      </c>
      <c r="K230" s="224"/>
      <c r="L230" s="224"/>
      <c r="M230" s="224"/>
      <c r="N230" s="224"/>
      <c r="O230" s="224"/>
      <c r="P230" s="185"/>
      <c r="Q230" s="225"/>
      <c r="R230" s="182" t="str">
        <f ca="1">IF(ISERROR($V230),"",OFFSET('Smelter Look-up'!$C$4,$V230-4,0)&amp;"")</f>
        <v>Marsam Metals</v>
      </c>
      <c r="S230" s="181" t="str">
        <f t="shared" ref="S230:S260" ca="1" si="32">IF(B230="","",IF(ISERROR(MATCH($E230,CL,0)),"Unknown",INDIRECT("'C'!$A$"&amp;MATCH($E230,CL,0)+1)))</f>
        <v>BR</v>
      </c>
      <c r="T230" s="181" t="str">
        <f ca="1">IF(B230="","",IF(ISERROR(MATCH($J230,SorP!$B$1:$B$6226,0)),"",INDIRECT("'SorP'!$A$"&amp;MATCH($S230&amp;$J230,SorP!C:C,0))))</f>
        <v>BR-SP</v>
      </c>
      <c r="U230" s="201"/>
      <c r="V230" s="226">
        <f ca="1">IF(C230="",NA(),IF(OR(C230="Smelter not listed",C230="Smelter not yet identified"),MATCH($B230&amp;$D230,'Smelter Look-up'!$J:$J,0),MATCH($B230&amp;$C230,'Smelter Look-up'!$J:$J,0)))</f>
        <v>168</v>
      </c>
      <c r="X230" s="227">
        <f t="shared" ref="X230:X260" ca="1" si="33">IF(AND(C230="Smelter not listed",OR(LEN(D230)=0,LEN(E230)=0)),1,0)</f>
        <v>0</v>
      </c>
      <c r="AB230" s="228" t="str">
        <f t="shared" ref="AB230:AB260" ca="1" si="34">B230&amp;C230</f>
        <v>GoldMarsam Metals</v>
      </c>
    </row>
    <row r="231" spans="1:28" s="227" customFormat="1" ht="114.75">
      <c r="A231" s="299" t="s">
        <v>2092</v>
      </c>
      <c r="B231" s="182" t="str">
        <f ca="1">IF(LEN(A231)=0,"",INDEX('Smelter Look-up'!$A:$A,MATCH($A231,'Smelter Look-up'!$E:$E,0)))</f>
        <v>Tin</v>
      </c>
      <c r="C231" s="186" t="str">
        <f ca="1">IF(LEN(A231)=0,"",INDEX('Smelter Look-up'!$C:$C,MATCH($A231,'Smelter Look-up'!$E:$E,0)))</f>
        <v>An Vinh Joint Stock Mineral Processing Company</v>
      </c>
      <c r="D231" s="230" t="str">
        <f>IF(ISBLANK(A231),"",INDEX('Smelter Look-up'!$C$5:$C$700,MATCH(A231,'Smelter Look-up'!$E$5:$E$700,0)))</f>
        <v>An Vinh Joint Stock Mineral Processing Company</v>
      </c>
      <c r="E231" s="182" t="str">
        <f ca="1">IF(ISERROR($V231),"",OFFSET('Smelter Look-up'!$D$4,$V231-4,0)&amp;"")</f>
        <v>VIET NAM</v>
      </c>
      <c r="F231" s="182" t="str">
        <f ca="1">IF(ISERROR($V231),"",OFFSET('Smelter Look-up'!$E$4,$V231-4,0))</f>
        <v>CID002703</v>
      </c>
      <c r="G231" s="182" t="str">
        <f ca="1">IF(C231=$X$4,IF(ISERROR($V231),"Enter smelter details","RMI"),IF(ISERROR($V231),"",OFFSET('Smelter Look-up'!$F$4,$V231-4,0)))</f>
        <v>RMI</v>
      </c>
      <c r="H231" s="183">
        <f ca="1">IF(ISERROR($V231),"",OFFSET('Smelter Look-up'!$G$4,$V231-4,0))</f>
        <v>0</v>
      </c>
      <c r="I231" s="184" t="str">
        <f ca="1">IF(ISERROR($V231),"",OFFSET('Smelter Look-up'!$H$4,$V231-4,0))</f>
        <v>Quy Hop</v>
      </c>
      <c r="J231" s="184" t="str">
        <f ca="1">IF(ISERROR($V231),"",OFFSET('Smelter Look-up'!$I$4,$V231-4,0))</f>
        <v>Nghệ An</v>
      </c>
      <c r="K231" s="224"/>
      <c r="L231" s="224"/>
      <c r="M231" s="224"/>
      <c r="N231" s="224"/>
      <c r="O231" s="224"/>
      <c r="P231" s="185"/>
      <c r="Q231" s="225"/>
      <c r="R231" s="182" t="str">
        <f ca="1">IF(ISERROR($V231),"",OFFSET('Smelter Look-up'!$C$4,$V231-4,0)&amp;"")</f>
        <v>An Vinh Joint Stock Mineral Processing Company</v>
      </c>
      <c r="S231" s="181" t="str">
        <f t="shared" ca="1" si="32"/>
        <v>VN</v>
      </c>
      <c r="T231" s="181" t="str">
        <f ca="1">IF(B231="","",IF(ISERROR(MATCH($J231,SorP!$B$1:$B$6226,0)),"",INDIRECT("'SorP'!$A$"&amp;MATCH($S231&amp;$J231,SorP!C:C,0))))</f>
        <v>VN-22</v>
      </c>
      <c r="U231" s="201"/>
      <c r="V231" s="226">
        <f ca="1">IF(C231="",NA(),IF(OR(C231="Smelter not listed",C231="Smelter not yet identified"),MATCH($B231&amp;$D231,'Smelter Look-up'!$J:$J,0),MATCH($B231&amp;$C231,'Smelter Look-up'!$J:$J,0)))</f>
        <v>403</v>
      </c>
      <c r="X231" s="227">
        <f t="shared" ca="1" si="33"/>
        <v>0</v>
      </c>
      <c r="AB231" s="228" t="str">
        <f t="shared" ca="1" si="34"/>
        <v>TinAn Vinh Joint Stock Mineral Processing Company</v>
      </c>
    </row>
    <row r="232" spans="1:28" s="227" customFormat="1" ht="25.5">
      <c r="A232" s="299" t="s">
        <v>2211</v>
      </c>
      <c r="B232" s="182" t="str">
        <f ca="1">IF(LEN(A232)=0,"",INDEX('Smelter Look-up'!$A:$A,MATCH($A232,'Smelter Look-up'!$E:$E,0)))</f>
        <v>Gold</v>
      </c>
      <c r="C232" s="186" t="str">
        <f ca="1">IF(LEN(A232)=0,"",INDEX('Smelter Look-up'!$C:$C,MATCH($A232,'Smelter Look-up'!$E:$E,0)))</f>
        <v>SAAMP</v>
      </c>
      <c r="D232" s="230" t="str">
        <f>IF(ISBLANK(A232),"",INDEX('Smelter Look-up'!$C$5:$C$700,MATCH(A232,'Smelter Look-up'!$E$5:$E$700,0)))</f>
        <v>SAAMP</v>
      </c>
      <c r="E232" s="182" t="str">
        <f ca="1">IF(ISERROR($V232),"",OFFSET('Smelter Look-up'!$D$4,$V232-4,0)&amp;"")</f>
        <v>FRANCE</v>
      </c>
      <c r="F232" s="182" t="str">
        <f ca="1">IF(ISERROR($V232),"",OFFSET('Smelter Look-up'!$E$4,$V232-4,0))</f>
        <v>CID002761</v>
      </c>
      <c r="G232" s="182" t="str">
        <f ca="1">IF(C232=$X$4,IF(ISERROR($V232),"Enter smelter details","RMI"),IF(ISERROR($V232),"",OFFSET('Smelter Look-up'!$F$4,$V232-4,0)))</f>
        <v>RMI</v>
      </c>
      <c r="H232" s="183">
        <f ca="1">IF(ISERROR($V232),"",OFFSET('Smelter Look-up'!$G$4,$V232-4,0))</f>
        <v>0</v>
      </c>
      <c r="I232" s="184" t="str">
        <f ca="1">IF(ISERROR($V232),"",OFFSET('Smelter Look-up'!$H$4,$V232-4,0))</f>
        <v>Limonest</v>
      </c>
      <c r="J232" s="184" t="str">
        <f ca="1">IF(ISERROR($V232),"",OFFSET('Smelter Look-up'!$I$4,$V232-4,0))</f>
        <v>Auvergne-Rhône-Alpes</v>
      </c>
      <c r="K232" s="224"/>
      <c r="L232" s="224"/>
      <c r="M232" s="224"/>
      <c r="N232" s="224"/>
      <c r="O232" s="224"/>
      <c r="P232" s="185"/>
      <c r="Q232" s="225"/>
      <c r="R232" s="182" t="str">
        <f ca="1">IF(ISERROR($V232),"",OFFSET('Smelter Look-up'!$C$4,$V232-4,0)&amp;"")</f>
        <v>SAAMP</v>
      </c>
      <c r="S232" s="181" t="str">
        <f t="shared" ca="1" si="32"/>
        <v>FR</v>
      </c>
      <c r="T232" s="181" t="str">
        <f ca="1">IF(B232="","",IF(ISERROR(MATCH($J232,SorP!$B$1:$B$6226,0)),"",INDIRECT("'SorP'!$A$"&amp;MATCH($S232&amp;$J232,SorP!C:C,0))))</f>
        <v>FR-ARA</v>
      </c>
      <c r="U232" s="201"/>
      <c r="V232" s="226">
        <f ca="1">IF(C232="",NA(),IF(OR(C232="Smelter not listed",C232="Smelter not yet identified"),MATCH($B232&amp;$D232,'Smelter Look-up'!$J:$J,0),MATCH($B232&amp;$C232,'Smelter Look-up'!$J:$J,0)))</f>
        <v>230</v>
      </c>
      <c r="X232" s="227">
        <f t="shared" ca="1" si="33"/>
        <v>0</v>
      </c>
      <c r="AB232" s="228" t="str">
        <f t="shared" ca="1" si="34"/>
        <v>GoldSAAMP</v>
      </c>
    </row>
    <row r="233" spans="1:28" s="227" customFormat="1" ht="25.5">
      <c r="A233" s="299" t="s">
        <v>13694</v>
      </c>
      <c r="B233" s="182" t="str">
        <f ca="1">IF(LEN(A233)=0,"",INDEX('Smelter Look-up'!$A:$A,MATCH($A233,'Smelter Look-up'!$E:$E,0)))</f>
        <v>Gold</v>
      </c>
      <c r="C233" s="186" t="str">
        <f ca="1">IF(LEN(A233)=0,"",INDEX('Smelter Look-up'!$C:$C,MATCH($A233,'Smelter Look-up'!$E:$E,0)))</f>
        <v>8853 S.p.A.</v>
      </c>
      <c r="D233" s="230" t="str">
        <f>IF(ISBLANK(A233),"",INDEX('Smelter Look-up'!$C$5:$C$700,MATCH(A233,'Smelter Look-up'!$E$5:$E$700,0)))</f>
        <v>8853 S.p.A.</v>
      </c>
      <c r="E233" s="182" t="str">
        <f ca="1">IF(ISERROR($V233),"",OFFSET('Smelter Look-up'!$D$4,$V233-4,0)&amp;"")</f>
        <v>ITALY</v>
      </c>
      <c r="F233" s="182" t="str">
        <f ca="1">IF(ISERROR($V233),"",OFFSET('Smelter Look-up'!$E$4,$V233-4,0))</f>
        <v>CID002763</v>
      </c>
      <c r="G233" s="182" t="str">
        <f ca="1">IF(C233=$X$4,IF(ISERROR($V233),"Enter smelter details","RMI"),IF(ISERROR($V233),"",OFFSET('Smelter Look-up'!$F$4,$V233-4,0)))</f>
        <v>RMI</v>
      </c>
      <c r="H233" s="183">
        <f ca="1">IF(ISERROR($V233),"",OFFSET('Smelter Look-up'!$G$4,$V233-4,0))</f>
        <v>0</v>
      </c>
      <c r="I233" s="184" t="str">
        <f ca="1">IF(ISERROR($V233),"",OFFSET('Smelter Look-up'!$H$4,$V233-4,0))</f>
        <v>Pero</v>
      </c>
      <c r="J233" s="184" t="str">
        <f ca="1">IF(ISERROR($V233),"",OFFSET('Smelter Look-up'!$I$4,$V233-4,0))</f>
        <v>Lombardia</v>
      </c>
      <c r="K233" s="224"/>
      <c r="L233" s="224"/>
      <c r="M233" s="224"/>
      <c r="N233" s="224"/>
      <c r="O233" s="224"/>
      <c r="P233" s="185"/>
      <c r="Q233" s="225"/>
      <c r="R233" s="182" t="str">
        <f ca="1">IF(ISERROR($V233),"",OFFSET('Smelter Look-up'!$C$4,$V233-4,0)&amp;"")</f>
        <v>8853 S.p.A.</v>
      </c>
      <c r="S233" s="181" t="str">
        <f t="shared" ca="1" si="32"/>
        <v>IT</v>
      </c>
      <c r="T233" s="181" t="str">
        <f ca="1">IF(B233="","",IF(ISERROR(MATCH($J233,SorP!$B$1:$B$6226,0)),"",INDIRECT("'SorP'!$A$"&amp;MATCH($S233&amp;$J233,SorP!C:C,0))))</f>
        <v>IT-25</v>
      </c>
      <c r="U233" s="201"/>
      <c r="V233" s="226">
        <f ca="1">IF(C233="",NA(),IF(OR(C233="Smelter not listed",C233="Smelter not yet identified"),MATCH($B233&amp;$D233,'Smelter Look-up'!$J:$J,0),MATCH($B233&amp;$C233,'Smelter Look-up'!$J:$J,0)))</f>
        <v>5</v>
      </c>
      <c r="X233" s="227">
        <f t="shared" ca="1" si="33"/>
        <v>0</v>
      </c>
      <c r="AB233" s="228" t="str">
        <f t="shared" ca="1" si="34"/>
        <v>Gold8853 S.p.A.</v>
      </c>
    </row>
    <row r="234" spans="1:28" s="227" customFormat="1" ht="51">
      <c r="A234" s="299" t="s">
        <v>2240</v>
      </c>
      <c r="B234" s="182" t="str">
        <f ca="1">IF(LEN(A234)=0,"",INDEX('Smelter Look-up'!$A:$A,MATCH($A234,'Smelter Look-up'!$E:$E,0)))</f>
        <v>Gold</v>
      </c>
      <c r="C234" s="186" t="str">
        <f ca="1">IF(LEN(A234)=0,"",INDEX('Smelter Look-up'!$C:$C,MATCH($A234,'Smelter Look-up'!$E:$E,0)))</f>
        <v>AU Traders and Refiners</v>
      </c>
      <c r="D234" s="230" t="str">
        <f>IF(ISBLANK(A234),"",INDEX('Smelter Look-up'!$C$5:$C$700,MATCH(A234,'Smelter Look-up'!$E$5:$E$700,0)))</f>
        <v>AU Traders and Refiners</v>
      </c>
      <c r="E234" s="182" t="str">
        <f ca="1">IF(ISERROR($V234),"",OFFSET('Smelter Look-up'!$D$4,$V234-4,0)&amp;"")</f>
        <v>SOUTH AFRICA</v>
      </c>
      <c r="F234" s="182" t="str">
        <f ca="1">IF(ISERROR($V234),"",OFFSET('Smelter Look-up'!$E$4,$V234-4,0))</f>
        <v>CID002850</v>
      </c>
      <c r="G234" s="182" t="str">
        <f ca="1">IF(C234=$X$4,IF(ISERROR($V234),"Enter smelter details","RMI"),IF(ISERROR($V234),"",OFFSET('Smelter Look-up'!$F$4,$V234-4,0)))</f>
        <v>RMI</v>
      </c>
      <c r="H234" s="183">
        <f ca="1">IF(ISERROR($V234),"",OFFSET('Smelter Look-up'!$G$4,$V234-4,0))</f>
        <v>0</v>
      </c>
      <c r="I234" s="184" t="str">
        <f ca="1">IF(ISERROR($V234),"",OFFSET('Smelter Look-up'!$H$4,$V234-4,0))</f>
        <v>Johannesburg</v>
      </c>
      <c r="J234" s="184" t="str">
        <f ca="1">IF(ISERROR($V234),"",OFFSET('Smelter Look-up'!$I$4,$V234-4,0))</f>
        <v>Gauteng</v>
      </c>
      <c r="K234" s="224"/>
      <c r="L234" s="224"/>
      <c r="M234" s="224"/>
      <c r="N234" s="224"/>
      <c r="O234" s="224"/>
      <c r="P234" s="185"/>
      <c r="Q234" s="225"/>
      <c r="R234" s="182" t="str">
        <f ca="1">IF(ISERROR($V234),"",OFFSET('Smelter Look-up'!$C$4,$V234-4,0)&amp;"")</f>
        <v>AU Traders and Refiners</v>
      </c>
      <c r="S234" s="181" t="str">
        <f t="shared" ca="1" si="32"/>
        <v>ZA</v>
      </c>
      <c r="T234" s="181" t="str">
        <f ca="1">IF(B234="","",IF(ISERROR(MATCH($J234,SorP!$B$1:$B$6226,0)),"",INDIRECT("'SorP'!$A$"&amp;MATCH($S234&amp;$J234,SorP!C:C,0))))</f>
        <v>ZA-GP</v>
      </c>
      <c r="U234" s="201"/>
      <c r="V234" s="226">
        <f ca="1">IF(C234="",NA(),IF(OR(C234="Smelter not listed",C234="Smelter not yet identified"),MATCH($B234&amp;$D234,'Smelter Look-up'!$J:$J,0),MATCH($B234&amp;$C234,'Smelter Look-up'!$J:$J,0)))</f>
        <v>37</v>
      </c>
      <c r="X234" s="227">
        <f t="shared" ca="1" si="33"/>
        <v>0</v>
      </c>
      <c r="AB234" s="228" t="str">
        <f t="shared" ca="1" si="34"/>
        <v>GoldAU Traders and Refiners</v>
      </c>
    </row>
    <row r="235" spans="1:28" s="227" customFormat="1" ht="76.5">
      <c r="A235" s="299" t="s">
        <v>2248</v>
      </c>
      <c r="B235" s="182" t="str">
        <f ca="1">IF(LEN(A235)=0,"",INDEX('Smelter Look-up'!$A:$A,MATCH($A235,'Smelter Look-up'!$E:$E,0)))</f>
        <v>Gold</v>
      </c>
      <c r="C235" s="186" t="str">
        <f ca="1">IF(LEN(A235)=0,"",INDEX('Smelter Look-up'!$C:$C,MATCH($A235,'Smelter Look-up'!$E:$E,0)))</f>
        <v>GGC Gujrat Gold Centre Pvt. Ltd.</v>
      </c>
      <c r="D235" s="230" t="str">
        <f>IF(ISBLANK(A235),"",INDEX('Smelter Look-up'!$C$5:$C$700,MATCH(A235,'Smelter Look-up'!$E$5:$E$700,0)))</f>
        <v>GGC Gujrat Gold Centre Pvt. Ltd.</v>
      </c>
      <c r="E235" s="182" t="str">
        <f ca="1">IF(ISERROR($V235),"",OFFSET('Smelter Look-up'!$D$4,$V235-4,0)&amp;"")</f>
        <v>INDIA</v>
      </c>
      <c r="F235" s="182" t="str">
        <f ca="1">IF(ISERROR($V235),"",OFFSET('Smelter Look-up'!$E$4,$V235-4,0))</f>
        <v>CID002852</v>
      </c>
      <c r="G235" s="182" t="str">
        <f ca="1">IF(C235=$X$4,IF(ISERROR($V235),"Enter smelter details","RMI"),IF(ISERROR($V235),"",OFFSET('Smelter Look-up'!$F$4,$V235-4,0)))</f>
        <v>RMI</v>
      </c>
      <c r="H235" s="183">
        <f ca="1">IF(ISERROR($V235),"",OFFSET('Smelter Look-up'!$G$4,$V235-4,0))</f>
        <v>0</v>
      </c>
      <c r="I235" s="184" t="str">
        <f ca="1">IF(ISERROR($V235),"",OFFSET('Smelter Look-up'!$H$4,$V235-4,0))</f>
        <v>Ahmedabad</v>
      </c>
      <c r="J235" s="184" t="str">
        <f ca="1">IF(ISERROR($V235),"",OFFSET('Smelter Look-up'!$I$4,$V235-4,0))</f>
        <v>Gujarāt</v>
      </c>
      <c r="K235" s="224"/>
      <c r="L235" s="224"/>
      <c r="M235" s="224"/>
      <c r="N235" s="224"/>
      <c r="O235" s="224"/>
      <c r="P235" s="185"/>
      <c r="Q235" s="225"/>
      <c r="R235" s="182" t="str">
        <f ca="1">IF(ISERROR($V235),"",OFFSET('Smelter Look-up'!$C$4,$V235-4,0)&amp;"")</f>
        <v>GGC Gujrat Gold Centre Pvt. Ltd.</v>
      </c>
      <c r="S235" s="181" t="str">
        <f t="shared" ca="1" si="32"/>
        <v>IN</v>
      </c>
      <c r="T235" s="181" t="str">
        <f ca="1">IF(B235="","",IF(ISERROR(MATCH($J235,SorP!$B$1:$B$6226,0)),"",INDIRECT("'SorP'!$A$"&amp;MATCH($S235&amp;$J235,SorP!C:C,0))))</f>
        <v>IN-GJ</v>
      </c>
      <c r="U235" s="201"/>
      <c r="V235" s="226">
        <f ca="1">IF(C235="",NA(),IF(OR(C235="Smelter not listed",C235="Smelter not yet identified"),MATCH($B235&amp;$D235,'Smelter Look-up'!$J:$J,0),MATCH($B235&amp;$C235,'Smelter Look-up'!$J:$J,0)))</f>
        <v>91</v>
      </c>
      <c r="X235" s="227">
        <f t="shared" ca="1" si="33"/>
        <v>0</v>
      </c>
      <c r="AB235" s="228" t="str">
        <f t="shared" ca="1" si="34"/>
        <v>GoldGGC Gujrat Gold Centre Pvt. Ltd.</v>
      </c>
    </row>
    <row r="236" spans="1:28" s="227" customFormat="1" ht="25.5">
      <c r="A236" s="299" t="s">
        <v>2273</v>
      </c>
      <c r="B236" s="182" t="str">
        <f ca="1">IF(LEN(A236)=0,"",INDEX('Smelter Look-up'!$A:$A,MATCH($A236,'Smelter Look-up'!$E:$E,0)))</f>
        <v>Gold</v>
      </c>
      <c r="C236" s="186" t="str">
        <f ca="1">IF(LEN(A236)=0,"",INDEX('Smelter Look-up'!$C:$C,MATCH($A236,'Smelter Look-up'!$E:$E,0)))</f>
        <v>Sai Refinery</v>
      </c>
      <c r="D236" s="230" t="str">
        <f>IF(ISBLANK(A236),"",INDEX('Smelter Look-up'!$C$5:$C$700,MATCH(A236,'Smelter Look-up'!$E$5:$E$700,0)))</f>
        <v>Sai Refinery</v>
      </c>
      <c r="E236" s="182" t="str">
        <f ca="1">IF(ISERROR($V236),"",OFFSET('Smelter Look-up'!$D$4,$V236-4,0)&amp;"")</f>
        <v>INDIA</v>
      </c>
      <c r="F236" s="182" t="str">
        <f ca="1">IF(ISERROR($V236),"",OFFSET('Smelter Look-up'!$E$4,$V236-4,0))</f>
        <v>CID002853</v>
      </c>
      <c r="G236" s="182" t="str">
        <f ca="1">IF(C236=$X$4,IF(ISERROR($V236),"Enter smelter details","RMI"),IF(ISERROR($V236),"",OFFSET('Smelter Look-up'!$F$4,$V236-4,0)))</f>
        <v>RMI</v>
      </c>
      <c r="H236" s="183">
        <f ca="1">IF(ISERROR($V236),"",OFFSET('Smelter Look-up'!$G$4,$V236-4,0))</f>
        <v>0</v>
      </c>
      <c r="I236" s="184" t="str">
        <f ca="1">IF(ISERROR($V236),"",OFFSET('Smelter Look-up'!$H$4,$V236-4,0))</f>
        <v>Parwanoo</v>
      </c>
      <c r="J236" s="184" t="str">
        <f ca="1">IF(ISERROR($V236),"",OFFSET('Smelter Look-up'!$I$4,$V236-4,0))</f>
        <v>Himāchal Pradesh</v>
      </c>
      <c r="K236" s="224"/>
      <c r="L236" s="224"/>
      <c r="M236" s="224"/>
      <c r="N236" s="224"/>
      <c r="O236" s="224"/>
      <c r="P236" s="185"/>
      <c r="Q236" s="225"/>
      <c r="R236" s="182" t="str">
        <f ca="1">IF(ISERROR($V236),"",OFFSET('Smelter Look-up'!$C$4,$V236-4,0)&amp;"")</f>
        <v>Sai Refinery</v>
      </c>
      <c r="S236" s="181" t="str">
        <f t="shared" ca="1" si="32"/>
        <v>IN</v>
      </c>
      <c r="T236" s="181" t="str">
        <f ca="1">IF(B236="","",IF(ISERROR(MATCH($J236,SorP!$B$1:$B$6226,0)),"",INDIRECT("'SorP'!$A$"&amp;MATCH($S236&amp;$J236,SorP!C:C,0))))</f>
        <v>IN-HP</v>
      </c>
      <c r="U236" s="201"/>
      <c r="V236" s="226">
        <f ca="1">IF(C236="",NA(),IF(OR(C236="Smelter not listed",C236="Smelter not yet identified"),MATCH($B236&amp;$D236,'Smelter Look-up'!$J:$J,0),MATCH($B236&amp;$C236,'Smelter Look-up'!$J:$J,0)))</f>
        <v>235</v>
      </c>
      <c r="X236" s="227">
        <f t="shared" ca="1" si="33"/>
        <v>0</v>
      </c>
      <c r="AB236" s="228" t="str">
        <f t="shared" ca="1" si="34"/>
        <v>GoldSai Refinery</v>
      </c>
    </row>
    <row r="237" spans="1:28" s="227" customFormat="1" ht="38.25">
      <c r="A237" s="299" t="s">
        <v>2263</v>
      </c>
      <c r="B237" s="182" t="str">
        <f ca="1">IF(LEN(A237)=0,"",INDEX('Smelter Look-up'!$A:$A,MATCH($A237,'Smelter Look-up'!$E:$E,0)))</f>
        <v>Gold</v>
      </c>
      <c r="C237" s="186" t="str">
        <f ca="1">IF(LEN(A237)=0,"",INDEX('Smelter Look-up'!$C:$C,MATCH($A237,'Smelter Look-up'!$E:$E,0)))</f>
        <v>Modeltech Sdn Bhd</v>
      </c>
      <c r="D237" s="230" t="str">
        <f>IF(ISBLANK(A237),"",INDEX('Smelter Look-up'!$C$5:$C$700,MATCH(A237,'Smelter Look-up'!$E$5:$E$700,0)))</f>
        <v>Modeltech Sdn Bhd</v>
      </c>
      <c r="E237" s="182" t="str">
        <f ca="1">IF(ISERROR($V237),"",OFFSET('Smelter Look-up'!$D$4,$V237-4,0)&amp;"")</f>
        <v>MALAYSIA</v>
      </c>
      <c r="F237" s="182" t="str">
        <f ca="1">IF(ISERROR($V237),"",OFFSET('Smelter Look-up'!$E$4,$V237-4,0))</f>
        <v>CID002857</v>
      </c>
      <c r="G237" s="182" t="str">
        <f ca="1">IF(C237=$X$4,IF(ISERROR($V237),"Enter smelter details","RMI"),IF(ISERROR($V237),"",OFFSET('Smelter Look-up'!$F$4,$V237-4,0)))</f>
        <v>RMI</v>
      </c>
      <c r="H237" s="183">
        <f ca="1">IF(ISERROR($V237),"",OFFSET('Smelter Look-up'!$G$4,$V237-4,0))</f>
        <v>0</v>
      </c>
      <c r="I237" s="184" t="str">
        <f ca="1">IF(ISERROR($V237),"",OFFSET('Smelter Look-up'!$H$4,$V237-4,0))</f>
        <v>Kawasan Perindustrian Bukit Rambai</v>
      </c>
      <c r="J237" s="184" t="str">
        <f ca="1">IF(ISERROR($V237),"",OFFSET('Smelter Look-up'!$I$4,$V237-4,0))</f>
        <v>Melaka</v>
      </c>
      <c r="K237" s="224"/>
      <c r="L237" s="224"/>
      <c r="M237" s="224"/>
      <c r="N237" s="224"/>
      <c r="O237" s="224"/>
      <c r="P237" s="185"/>
      <c r="Q237" s="225"/>
      <c r="R237" s="182" t="str">
        <f ca="1">IF(ISERROR($V237),"",OFFSET('Smelter Look-up'!$C$4,$V237-4,0)&amp;"")</f>
        <v>Modeltech Sdn Bhd</v>
      </c>
      <c r="S237" s="181" t="str">
        <f t="shared" ca="1" si="32"/>
        <v>MY</v>
      </c>
      <c r="T237" s="181" t="str">
        <f ca="1">IF(B237="","",IF(ISERROR(MATCH($J237,SorP!$B$1:$B$6226,0)),"",INDIRECT("'SorP'!$A$"&amp;MATCH($S237&amp;$J237,SorP!C:C,0))))</f>
        <v>MY-04</v>
      </c>
      <c r="U237" s="201"/>
      <c r="V237" s="226">
        <f ca="1">IF(C237="",NA(),IF(OR(C237="Smelter not listed",C237="Smelter not yet identified"),MATCH($B237&amp;$D237,'Smelter Look-up'!$J:$J,0),MATCH($B237&amp;$C237,'Smelter Look-up'!$J:$J,0)))</f>
        <v>194</v>
      </c>
      <c r="X237" s="227">
        <f t="shared" ca="1" si="33"/>
        <v>0</v>
      </c>
      <c r="AB237" s="228" t="str">
        <f t="shared" ca="1" si="34"/>
        <v>GoldModeltech Sdn Bhd</v>
      </c>
    </row>
    <row r="238" spans="1:28" s="227" customFormat="1" ht="38.25">
      <c r="A238" s="299" t="s">
        <v>2296</v>
      </c>
      <c r="B238" s="182" t="str">
        <f ca="1">IF(LEN(A238)=0,"",INDEX('Smelter Look-up'!$A:$A,MATCH($A238,'Smelter Look-up'!$E:$E,0)))</f>
        <v>Tin</v>
      </c>
      <c r="C238" s="186" t="str">
        <f ca="1">IF(LEN(A238)=0,"",INDEX('Smelter Look-up'!$C:$C,MATCH($A238,'Smelter Look-up'!$E:$E,0)))</f>
        <v>Modeltech Sdn Bhd</v>
      </c>
      <c r="D238" s="230" t="str">
        <f>IF(ISBLANK(A238),"",INDEX('Smelter Look-up'!$C$5:$C$700,MATCH(A238,'Smelter Look-up'!$E$5:$E$700,0)))</f>
        <v>Modeltech Sdn Bhd</v>
      </c>
      <c r="E238" s="182" t="str">
        <f ca="1">IF(ISERROR($V238),"",OFFSET('Smelter Look-up'!$D$4,$V238-4,0)&amp;"")</f>
        <v>MALAYSIA</v>
      </c>
      <c r="F238" s="182" t="str">
        <f ca="1">IF(ISERROR($V238),"",OFFSET('Smelter Look-up'!$E$4,$V238-4,0))</f>
        <v>CID002858</v>
      </c>
      <c r="G238" s="182" t="str">
        <f ca="1">IF(C238=$X$4,IF(ISERROR($V238),"Enter smelter details","RMI"),IF(ISERROR($V238),"",OFFSET('Smelter Look-up'!$F$4,$V238-4,0)))</f>
        <v>RMI</v>
      </c>
      <c r="H238" s="183">
        <f ca="1">IF(ISERROR($V238),"",OFFSET('Smelter Look-up'!$G$4,$V238-4,0))</f>
        <v>0</v>
      </c>
      <c r="I238" s="184" t="str">
        <f ca="1">IF(ISERROR($V238),"",OFFSET('Smelter Look-up'!$H$4,$V238-4,0))</f>
        <v>Kawasan Perindustrian Bukit Rambai</v>
      </c>
      <c r="J238" s="184" t="str">
        <f ca="1">IF(ISERROR($V238),"",OFFSET('Smelter Look-up'!$I$4,$V238-4,0))</f>
        <v>Melaka</v>
      </c>
      <c r="K238" s="224"/>
      <c r="L238" s="224"/>
      <c r="M238" s="224"/>
      <c r="N238" s="224"/>
      <c r="O238" s="224"/>
      <c r="P238" s="185"/>
      <c r="Q238" s="225"/>
      <c r="R238" s="182" t="str">
        <f ca="1">IF(ISERROR($V238),"",OFFSET('Smelter Look-up'!$C$4,$V238-4,0)&amp;"")</f>
        <v>Modeltech Sdn Bhd</v>
      </c>
      <c r="S238" s="181" t="str">
        <f t="shared" ca="1" si="32"/>
        <v>MY</v>
      </c>
      <c r="T238" s="181" t="str">
        <f ca="1">IF(B238="","",IF(ISERROR(MATCH($J238,SorP!$B$1:$B$6226,0)),"",INDIRECT("'SorP'!$A$"&amp;MATCH($S238&amp;$J238,SorP!C:C,0))))</f>
        <v>MY-04</v>
      </c>
      <c r="U238" s="201"/>
      <c r="V238" s="226">
        <f ca="1">IF(C238="",NA(),IF(OR(C238="Smelter not listed",C238="Smelter not yet identified"),MATCH($B238&amp;$D238,'Smelter Look-up'!$J:$J,0),MATCH($B238&amp;$C238,'Smelter Look-up'!$J:$J,0)))</f>
        <v>483</v>
      </c>
      <c r="X238" s="227">
        <f t="shared" ca="1" si="33"/>
        <v>0</v>
      </c>
      <c r="AB238" s="228" t="str">
        <f t="shared" ca="1" si="34"/>
        <v>TinModeltech Sdn Bhd</v>
      </c>
    </row>
    <row r="239" spans="1:28" s="227" customFormat="1" ht="89.25">
      <c r="A239" s="299" t="s">
        <v>2459</v>
      </c>
      <c r="B239" s="182" t="str">
        <f ca="1">IF(LEN(A239)=0,"",INDEX('Smelter Look-up'!$A:$A,MATCH($A239,'Smelter Look-up'!$E:$E,0)))</f>
        <v>Gold</v>
      </c>
      <c r="C239" s="186" t="str">
        <f ca="1">IF(LEN(A239)=0,"",INDEX('Smelter Look-up'!$C:$C,MATCH($A239,'Smelter Look-up'!$E:$E,0)))</f>
        <v>Kyshtym Copper-Electrolytic Plant ZAO</v>
      </c>
      <c r="D239" s="230" t="str">
        <f>IF(ISBLANK(A239),"",INDEX('Smelter Look-up'!$C$5:$C$700,MATCH(A239,'Smelter Look-up'!$E$5:$E$700,0)))</f>
        <v>Kyshtym Copper-Electrolytic Plant ZAO</v>
      </c>
      <c r="E239" s="182" t="str">
        <f ca="1">IF(ISERROR($V239),"",OFFSET('Smelter Look-up'!$D$4,$V239-4,0)&amp;"")</f>
        <v>RUSSIAN FEDERATION</v>
      </c>
      <c r="F239" s="182" t="str">
        <f ca="1">IF(ISERROR($V239),"",OFFSET('Smelter Look-up'!$E$4,$V239-4,0))</f>
        <v>CID002865</v>
      </c>
      <c r="G239" s="182" t="str">
        <f ca="1">IF(C239=$X$4,IF(ISERROR($V239),"Enter smelter details","RMI"),IF(ISERROR($V239),"",OFFSET('Smelter Look-up'!$F$4,$V239-4,0)))</f>
        <v>RMI</v>
      </c>
      <c r="H239" s="183">
        <f ca="1">IF(ISERROR($V239),"",OFFSET('Smelter Look-up'!$G$4,$V239-4,0))</f>
        <v>0</v>
      </c>
      <c r="I239" s="184" t="str">
        <f ca="1">IF(ISERROR($V239),"",OFFSET('Smelter Look-up'!$H$4,$V239-4,0))</f>
        <v>Kyshtym</v>
      </c>
      <c r="J239" s="184" t="str">
        <f ca="1">IF(ISERROR($V239),"",OFFSET('Smelter Look-up'!$I$4,$V239-4,0))</f>
        <v>Chelyabinskaya oblast'</v>
      </c>
      <c r="K239" s="224"/>
      <c r="L239" s="224"/>
      <c r="M239" s="224"/>
      <c r="N239" s="224"/>
      <c r="O239" s="224"/>
      <c r="P239" s="185"/>
      <c r="Q239" s="225"/>
      <c r="R239" s="182" t="str">
        <f ca="1">IF(ISERROR($V239),"",OFFSET('Smelter Look-up'!$C$4,$V239-4,0)&amp;"")</f>
        <v>Kyshtym Copper-Electrolytic Plant ZAO</v>
      </c>
      <c r="S239" s="181" t="str">
        <f t="shared" ca="1" si="32"/>
        <v>RU</v>
      </c>
      <c r="T239" s="181" t="str">
        <f ca="1">IF(B239="","",IF(ISERROR(MATCH($J239,SorP!$B$1:$B$6226,0)),"",INDIRECT("'SorP'!$A$"&amp;MATCH($S239&amp;$J239,SorP!C:C,0))))</f>
        <v>RU-CHE</v>
      </c>
      <c r="U239" s="201"/>
      <c r="V239" s="226">
        <f ca="1">IF(C239="",NA(),IF(OR(C239="Smelter not listed",C239="Smelter not yet identified"),MATCH($B239&amp;$D239,'Smelter Look-up'!$J:$J,0),MATCH($B239&amp;$C239,'Smelter Look-up'!$J:$J,0)))</f>
        <v>155</v>
      </c>
      <c r="X239" s="227">
        <f t="shared" ca="1" si="33"/>
        <v>0</v>
      </c>
      <c r="AB239" s="228" t="str">
        <f t="shared" ca="1" si="34"/>
        <v>GoldKyshtym Copper-Electrolytic Plant ZAO</v>
      </c>
    </row>
    <row r="240" spans="1:28" s="227" customFormat="1" ht="89.25">
      <c r="A240" s="299" t="s">
        <v>2389</v>
      </c>
      <c r="B240" s="182" t="str">
        <f ca="1">IF(LEN(A240)=0,"",INDEX('Smelter Look-up'!$A:$A,MATCH($A240,'Smelter Look-up'!$E:$E,0)))</f>
        <v>Gold</v>
      </c>
      <c r="C240" s="186" t="str">
        <f ca="1">IF(LEN(A240)=0,"",INDEX('Smelter Look-up'!$C:$C,MATCH($A240,'Smelter Look-up'!$E:$E,0)))</f>
        <v>Degussa Sonne / Mond Goldhandel GmbH</v>
      </c>
      <c r="D240" s="230" t="str">
        <f>IF(ISBLANK(A240),"",INDEX('Smelter Look-up'!$C$5:$C$700,MATCH(A240,'Smelter Look-up'!$E$5:$E$700,0)))</f>
        <v>Degussa Sonne / Mond Goldhandel GmbH</v>
      </c>
      <c r="E240" s="182" t="str">
        <f ca="1">IF(ISERROR($V240),"",OFFSET('Smelter Look-up'!$D$4,$V240-4,0)&amp;"")</f>
        <v>GERMANY</v>
      </c>
      <c r="F240" s="182" t="str">
        <f ca="1">IF(ISERROR($V240),"",OFFSET('Smelter Look-up'!$E$4,$V240-4,0))</f>
        <v>CID002867</v>
      </c>
      <c r="G240" s="182" t="str">
        <f ca="1">IF(C240=$X$4,IF(ISERROR($V240),"Enter smelter details","RMI"),IF(ISERROR($V240),"",OFFSET('Smelter Look-up'!$F$4,$V240-4,0)))</f>
        <v>RMI</v>
      </c>
      <c r="H240" s="183">
        <f ca="1">IF(ISERROR($V240),"",OFFSET('Smelter Look-up'!$G$4,$V240-4,0))</f>
        <v>0</v>
      </c>
      <c r="I240" s="184" t="str">
        <f ca="1">IF(ISERROR($V240),"",OFFSET('Smelter Look-up'!$H$4,$V240-4,0))</f>
        <v>Pforzheim</v>
      </c>
      <c r="J240" s="184" t="str">
        <f ca="1">IF(ISERROR($V240),"",OFFSET('Smelter Look-up'!$I$4,$V240-4,0))</f>
        <v>Baden-Württemberg</v>
      </c>
      <c r="K240" s="224"/>
      <c r="L240" s="224"/>
      <c r="M240" s="224"/>
      <c r="N240" s="224"/>
      <c r="O240" s="224"/>
      <c r="P240" s="185"/>
      <c r="Q240" s="225"/>
      <c r="R240" s="182" t="str">
        <f ca="1">IF(ISERROR($V240),"",OFFSET('Smelter Look-up'!$C$4,$V240-4,0)&amp;"")</f>
        <v>Degussa Sonne / Mond Goldhandel GmbH</v>
      </c>
      <c r="S240" s="181" t="str">
        <f t="shared" ca="1" si="32"/>
        <v>DE</v>
      </c>
      <c r="T240" s="181" t="str">
        <f ca="1">IF(B240="","",IF(ISERROR(MATCH($J240,SorP!$B$1:$B$6226,0)),"",INDIRECT("'SorP'!$A$"&amp;MATCH($S240&amp;$J240,SorP!C:C,0))))</f>
        <v>DE-BW</v>
      </c>
      <c r="U240" s="201"/>
      <c r="V240" s="226">
        <f ca="1">IF(C240="",NA(),IF(OR(C240="Smelter not listed",C240="Smelter not yet identified"),MATCH($B240&amp;$D240,'Smelter Look-up'!$J:$J,0),MATCH($B240&amp;$C240,'Smelter Look-up'!$J:$J,0)))</f>
        <v>63</v>
      </c>
      <c r="X240" s="227">
        <f t="shared" ca="1" si="33"/>
        <v>0</v>
      </c>
      <c r="AB240" s="228" t="str">
        <f t="shared" ca="1" si="34"/>
        <v>GoldDegussa Sonne / Mond Goldhandel GmbH</v>
      </c>
    </row>
    <row r="241" spans="1:28" s="227" customFormat="1" ht="38.25">
      <c r="A241" s="299" t="s">
        <v>2394</v>
      </c>
      <c r="B241" s="182" t="str">
        <f ca="1">IF(LEN(A241)=0,"",INDEX('Smelter Look-up'!$A:$A,MATCH($A241,'Smelter Look-up'!$E:$E,0)))</f>
        <v>Gold</v>
      </c>
      <c r="C241" s="186" t="str">
        <f ca="1">IF(LEN(A241)=0,"",INDEX('Smelter Look-up'!$C:$C,MATCH($A241,'Smelter Look-up'!$E:$E,0)))</f>
        <v>Pease &amp; Curren</v>
      </c>
      <c r="D241" s="230" t="str">
        <f>IF(ISBLANK(A241),"",INDEX('Smelter Look-up'!$C$5:$C$700,MATCH(A241,'Smelter Look-up'!$E$5:$E$700,0)))</f>
        <v>Pease &amp; Curren</v>
      </c>
      <c r="E241" s="182" t="str">
        <f ca="1">IF(ISERROR($V241),"",OFFSET('Smelter Look-up'!$D$4,$V241-4,0)&amp;"")</f>
        <v>UNITED STATES OF AMERICA</v>
      </c>
      <c r="F241" s="182" t="str">
        <f ca="1">IF(ISERROR($V241),"",OFFSET('Smelter Look-up'!$E$4,$V241-4,0))</f>
        <v>CID002872</v>
      </c>
      <c r="G241" s="182" t="str">
        <f ca="1">IF(C241=$X$4,IF(ISERROR($V241),"Enter smelter details","RMI"),IF(ISERROR($V241),"",OFFSET('Smelter Look-up'!$F$4,$V241-4,0)))</f>
        <v>RMI</v>
      </c>
      <c r="H241" s="183">
        <f ca="1">IF(ISERROR($V241),"",OFFSET('Smelter Look-up'!$G$4,$V241-4,0))</f>
        <v>0</v>
      </c>
      <c r="I241" s="184" t="str">
        <f ca="1">IF(ISERROR($V241),"",OFFSET('Smelter Look-up'!$H$4,$V241-4,0))</f>
        <v>Warwick</v>
      </c>
      <c r="J241" s="184" t="str">
        <f ca="1">IF(ISERROR($V241),"",OFFSET('Smelter Look-up'!$I$4,$V241-4,0))</f>
        <v>Rhode Island</v>
      </c>
      <c r="K241" s="224"/>
      <c r="L241" s="224"/>
      <c r="M241" s="224"/>
      <c r="N241" s="224"/>
      <c r="O241" s="224"/>
      <c r="P241" s="185"/>
      <c r="Q241" s="225"/>
      <c r="R241" s="182" t="str">
        <f ca="1">IF(ISERROR($V241),"",OFFSET('Smelter Look-up'!$C$4,$V241-4,0)&amp;"")</f>
        <v>Pease &amp; Curren</v>
      </c>
      <c r="S241" s="181" t="str">
        <f t="shared" ca="1" si="32"/>
        <v>US</v>
      </c>
      <c r="T241" s="181" t="str">
        <f ca="1">IF(B241="","",IF(ISERROR(MATCH($J241,SorP!$B$1:$B$6226,0)),"",INDIRECT("'SorP'!$A$"&amp;MATCH($S241&amp;$J241,SorP!C:C,0))))</f>
        <v>US-RI</v>
      </c>
      <c r="U241" s="201"/>
      <c r="V241" s="226">
        <f ca="1">IF(C241="",NA(),IF(OR(C241="Smelter not listed",C241="Smelter not yet identified"),MATCH($B241&amp;$D241,'Smelter Look-up'!$J:$J,0),MATCH($B241&amp;$C241,'Smelter Look-up'!$J:$J,0)))</f>
        <v>213</v>
      </c>
      <c r="X241" s="227">
        <f t="shared" ca="1" si="33"/>
        <v>0</v>
      </c>
      <c r="AB241" s="228" t="str">
        <f t="shared" ca="1" si="34"/>
        <v>GoldPease &amp; Curren</v>
      </c>
    </row>
    <row r="242" spans="1:28" s="227" customFormat="1" ht="51">
      <c r="A242" s="299" t="s">
        <v>13771</v>
      </c>
      <c r="B242" s="182" t="str">
        <f ca="1">IF(LEN(A242)=0,"",INDEX('Smelter Look-up'!$A:$A,MATCH($A242,'Smelter Look-up'!$E:$E,0)))</f>
        <v>Gold</v>
      </c>
      <c r="C242" s="186" t="str">
        <f ca="1">IF(LEN(A242)=0,"",INDEX('Smelter Look-up'!$C:$C,MATCH($A242,'Smelter Look-up'!$E:$E,0)))</f>
        <v>JALAN &amp; Company</v>
      </c>
      <c r="D242" s="230" t="str">
        <f>IF(ISBLANK(A242),"",INDEX('Smelter Look-up'!$C$5:$C$700,MATCH(A242,'Smelter Look-up'!$E$5:$E$700,0)))</f>
        <v>JALAN &amp; Company</v>
      </c>
      <c r="E242" s="182" t="str">
        <f ca="1">IF(ISERROR($V242),"",OFFSET('Smelter Look-up'!$D$4,$V242-4,0)&amp;"")</f>
        <v>INDIA</v>
      </c>
      <c r="F242" s="182" t="str">
        <f ca="1">IF(ISERROR($V242),"",OFFSET('Smelter Look-up'!$E$4,$V242-4,0))</f>
        <v>CID002893</v>
      </c>
      <c r="G242" s="182" t="str">
        <f ca="1">IF(C242=$X$4,IF(ISERROR($V242),"Enter smelter details","RMI"),IF(ISERROR($V242),"",OFFSET('Smelter Look-up'!$F$4,$V242-4,0)))</f>
        <v>RMI</v>
      </c>
      <c r="H242" s="183">
        <f ca="1">IF(ISERROR($V242),"",OFFSET('Smelter Look-up'!$G$4,$V242-4,0))</f>
        <v>0</v>
      </c>
      <c r="I242" s="184" t="str">
        <f ca="1">IF(ISERROR($V242),"",OFFSET('Smelter Look-up'!$H$4,$V242-4,0))</f>
        <v>New Delhi</v>
      </c>
      <c r="J242" s="184" t="str">
        <f ca="1">IF(ISERROR($V242),"",OFFSET('Smelter Look-up'!$I$4,$V242-4,0))</f>
        <v>Delhi</v>
      </c>
      <c r="K242" s="224"/>
      <c r="L242" s="224"/>
      <c r="M242" s="224"/>
      <c r="N242" s="224"/>
      <c r="O242" s="224"/>
      <c r="P242" s="185"/>
      <c r="Q242" s="225"/>
      <c r="R242" s="182" t="str">
        <f ca="1">IF(ISERROR($V242),"",OFFSET('Smelter Look-up'!$C$4,$V242-4,0)&amp;"")</f>
        <v>JALAN &amp; Company</v>
      </c>
      <c r="S242" s="181" t="str">
        <f t="shared" ca="1" si="32"/>
        <v>IN</v>
      </c>
      <c r="T242" s="181" t="str">
        <f ca="1">IF(B242="","",IF(ISERROR(MATCH($J242,SorP!$B$1:$B$6226,0)),"",INDIRECT("'SorP'!$A$"&amp;MATCH($S242&amp;$J242,SorP!C:C,0))))</f>
        <v>IN-DL</v>
      </c>
      <c r="U242" s="201"/>
      <c r="V242" s="226">
        <f ca="1">IF(C242="",NA(),IF(OR(C242="Smelter not listed",C242="Smelter not yet identified"),MATCH($B242&amp;$D242,'Smelter Look-up'!$J:$J,0),MATCH($B242&amp;$C242,'Smelter Look-up'!$J:$J,0)))</f>
        <v>126</v>
      </c>
      <c r="X242" s="227">
        <f t="shared" ca="1" si="33"/>
        <v>0</v>
      </c>
      <c r="AB242" s="228" t="str">
        <f t="shared" ca="1" si="34"/>
        <v>GoldJALAN &amp; Company</v>
      </c>
    </row>
    <row r="243" spans="1:28" s="227" customFormat="1" ht="38.25">
      <c r="A243" s="299" t="s">
        <v>2470</v>
      </c>
      <c r="B243" s="182" t="str">
        <f ca="1">IF(LEN(A243)=0,"",INDEX('Smelter Look-up'!$A:$A,MATCH($A243,'Smelter Look-up'!$E:$E,0)))</f>
        <v>Gold</v>
      </c>
      <c r="C243" s="186" t="str">
        <f ca="1">IF(LEN(A243)=0,"",INDEX('Smelter Look-up'!$C:$C,MATCH($A243,'Smelter Look-up'!$E:$E,0)))</f>
        <v>Safimet S.p.A</v>
      </c>
      <c r="D243" s="230" t="str">
        <f>IF(ISBLANK(A243),"",INDEX('Smelter Look-up'!$C$5:$C$700,MATCH(A243,'Smelter Look-up'!$E$5:$E$700,0)))</f>
        <v>Safimet S.p.A</v>
      </c>
      <c r="E243" s="182" t="str">
        <f ca="1">IF(ISERROR($V243),"",OFFSET('Smelter Look-up'!$D$4,$V243-4,0)&amp;"")</f>
        <v>ITALY</v>
      </c>
      <c r="F243" s="182" t="str">
        <f ca="1">IF(ISERROR($V243),"",OFFSET('Smelter Look-up'!$E$4,$V243-4,0))</f>
        <v>CID002973</v>
      </c>
      <c r="G243" s="182" t="str">
        <f ca="1">IF(C243=$X$4,IF(ISERROR($V243),"Enter smelter details","RMI"),IF(ISERROR($V243),"",OFFSET('Smelter Look-up'!$F$4,$V243-4,0)))</f>
        <v>RMI</v>
      </c>
      <c r="H243" s="183">
        <f ca="1">IF(ISERROR($V243),"",OFFSET('Smelter Look-up'!$G$4,$V243-4,0))</f>
        <v>0</v>
      </c>
      <c r="I243" s="184" t="str">
        <f ca="1">IF(ISERROR($V243),"",OFFSET('Smelter Look-up'!$H$4,$V243-4,0))</f>
        <v>Arezzo</v>
      </c>
      <c r="J243" s="184" t="str">
        <f ca="1">IF(ISERROR($V243),"",OFFSET('Smelter Look-up'!$I$4,$V243-4,0))</f>
        <v>Toscana</v>
      </c>
      <c r="K243" s="224"/>
      <c r="L243" s="224"/>
      <c r="M243" s="224"/>
      <c r="N243" s="224"/>
      <c r="O243" s="224"/>
      <c r="P243" s="185"/>
      <c r="Q243" s="225"/>
      <c r="R243" s="182" t="str">
        <f ca="1">IF(ISERROR($V243),"",OFFSET('Smelter Look-up'!$C$4,$V243-4,0)&amp;"")</f>
        <v>Safimet S.p.A</v>
      </c>
      <c r="S243" s="181" t="str">
        <f t="shared" ca="1" si="32"/>
        <v>IT</v>
      </c>
      <c r="T243" s="181" t="str">
        <f ca="1">IF(B243="","",IF(ISERROR(MATCH($J243,SorP!$B$1:$B$6226,0)),"",INDIRECT("'SorP'!$A$"&amp;MATCH($S243&amp;$J243,SorP!C:C,0))))</f>
        <v>IT-52</v>
      </c>
      <c r="U243" s="201"/>
      <c r="V243" s="226">
        <f ca="1">IF(C243="",NA(),IF(OR(C243="Smelter not listed",C243="Smelter not yet identified"),MATCH($B243&amp;$D243,'Smelter Look-up'!$J:$J,0),MATCH($B243&amp;$C243,'Smelter Look-up'!$J:$J,0)))</f>
        <v>232</v>
      </c>
      <c r="X243" s="227">
        <f t="shared" ca="1" si="33"/>
        <v>0</v>
      </c>
      <c r="AB243" s="228" t="str">
        <f t="shared" ca="1" si="34"/>
        <v>GoldSafimet S.p.A</v>
      </c>
    </row>
    <row r="244" spans="1:28" s="227" customFormat="1" ht="165.75">
      <c r="A244" s="299" t="s">
        <v>2472</v>
      </c>
      <c r="B244" s="182" t="str">
        <f ca="1">IF(LEN(A244)=0,"",INDEX('Smelter Look-up'!$A:$A,MATCH($A244,'Smelter Look-up'!$E:$E,0)))</f>
        <v>Gold</v>
      </c>
      <c r="C244" s="186" t="str">
        <f ca="1">IF(LEN(A244)=0,"",INDEX('Smelter Look-up'!$C:$C,MATCH($A244,'Smelter Look-up'!$E:$E,0)))</f>
        <v>State Research Institute Center for Physical Sciences and Technology</v>
      </c>
      <c r="D244" s="230" t="str">
        <f>IF(ISBLANK(A244),"",INDEX('Smelter Look-up'!$C$5:$C$700,MATCH(A244,'Smelter Look-up'!$E$5:$E$700,0)))</f>
        <v>State Research Institute Center for Physical Sciences and Technology</v>
      </c>
      <c r="E244" s="182" t="str">
        <f ca="1">IF(ISERROR($V244),"",OFFSET('Smelter Look-up'!$D$4,$V244-4,0)&amp;"")</f>
        <v>LITHUANIA</v>
      </c>
      <c r="F244" s="182" t="str">
        <f ca="1">IF(ISERROR($V244),"",OFFSET('Smelter Look-up'!$E$4,$V244-4,0))</f>
        <v>CID003153</v>
      </c>
      <c r="G244" s="182" t="str">
        <f ca="1">IF(C244=$X$4,IF(ISERROR($V244),"Enter smelter details","RMI"),IF(ISERROR($V244),"",OFFSET('Smelter Look-up'!$F$4,$V244-4,0)))</f>
        <v>RMI</v>
      </c>
      <c r="H244" s="183">
        <f ca="1">IF(ISERROR($V244),"",OFFSET('Smelter Look-up'!$G$4,$V244-4,0))</f>
        <v>0</v>
      </c>
      <c r="I244" s="184" t="str">
        <f ca="1">IF(ISERROR($V244),"",OFFSET('Smelter Look-up'!$H$4,$V244-4,0))</f>
        <v>Vilnius</v>
      </c>
      <c r="J244" s="184" t="str">
        <f ca="1">IF(ISERROR($V244),"",OFFSET('Smelter Look-up'!$I$4,$V244-4,0))</f>
        <v>Vilnius</v>
      </c>
      <c r="K244" s="224"/>
      <c r="L244" s="224"/>
      <c r="M244" s="224"/>
      <c r="N244" s="224"/>
      <c r="O244" s="224"/>
      <c r="P244" s="185"/>
      <c r="Q244" s="225"/>
      <c r="R244" s="182" t="str">
        <f ca="1">IF(ISERROR($V244),"",OFFSET('Smelter Look-up'!$C$4,$V244-4,0)&amp;"")</f>
        <v>State Research Institute Center for Physical Sciences and Technology</v>
      </c>
      <c r="S244" s="181" t="str">
        <f t="shared" ca="1" si="32"/>
        <v>LT</v>
      </c>
      <c r="T244" s="181" t="str">
        <f ca="1">IF(B244="","",IF(ISERROR(MATCH($J244,SorP!$B$1:$B$6226,0)),"",INDIRECT("'SorP'!$A$"&amp;MATCH($S244&amp;$J244,SorP!C:C,0))))</f>
        <v>LT-58</v>
      </c>
      <c r="U244" s="201"/>
      <c r="V244" s="226">
        <f ca="1">IF(C244="",NA(),IF(OR(C244="Smelter not listed",C244="Smelter not yet identified"),MATCH($B244&amp;$D244,'Smelter Look-up'!$J:$J,0),MATCH($B244&amp;$C244,'Smelter Look-up'!$J:$J,0)))</f>
        <v>271</v>
      </c>
      <c r="X244" s="227">
        <f t="shared" ca="1" si="33"/>
        <v>0</v>
      </c>
      <c r="AB244" s="228" t="str">
        <f t="shared" ca="1" si="34"/>
        <v>GoldState Research Institute Center for Physical Sciences and Technology</v>
      </c>
    </row>
    <row r="245" spans="1:28" s="227" customFormat="1" ht="51">
      <c r="A245" s="299" t="s">
        <v>12865</v>
      </c>
      <c r="B245" s="182" t="str">
        <f ca="1">IF(LEN(A245)=0,"",INDEX('Smelter Look-up'!$A:$A,MATCH($A245,'Smelter Look-up'!$E:$E,0)))</f>
        <v>Gold</v>
      </c>
      <c r="C245" s="186" t="str">
        <f ca="1">IF(LEN(A245)=0,"",INDEX('Smelter Look-up'!$C:$C,MATCH($A245,'Smelter Look-up'!$E:$E,0)))</f>
        <v>African Gold Refinery</v>
      </c>
      <c r="D245" s="230" t="str">
        <f>IF(ISBLANK(A245),"",INDEX('Smelter Look-up'!$C$5:$C$700,MATCH(A245,'Smelter Look-up'!$E$5:$E$700,0)))</f>
        <v>African Gold Refinery</v>
      </c>
      <c r="E245" s="182" t="str">
        <f ca="1">IF(ISERROR($V245),"",OFFSET('Smelter Look-up'!$D$4,$V245-4,0)&amp;"")</f>
        <v>UGANDA</v>
      </c>
      <c r="F245" s="182" t="str">
        <f ca="1">IF(ISERROR($V245),"",OFFSET('Smelter Look-up'!$E$4,$V245-4,0))</f>
        <v>CID003185</v>
      </c>
      <c r="G245" s="182" t="str">
        <f ca="1">IF(C245=$X$4,IF(ISERROR($V245),"Enter smelter details","RMI"),IF(ISERROR($V245),"",OFFSET('Smelter Look-up'!$F$4,$V245-4,0)))</f>
        <v>RMI</v>
      </c>
      <c r="H245" s="183">
        <f ca="1">IF(ISERROR($V245),"",OFFSET('Smelter Look-up'!$G$4,$V245-4,0))</f>
        <v>0</v>
      </c>
      <c r="I245" s="184" t="str">
        <f ca="1">IF(ISERROR($V245),"",OFFSET('Smelter Look-up'!$H$4,$V245-4,0))</f>
        <v>Entebbe</v>
      </c>
      <c r="J245" s="184" t="str">
        <f ca="1">IF(ISERROR($V245),"",OFFSET('Smelter Look-up'!$I$4,$V245-4,0))</f>
        <v>Wakiso</v>
      </c>
      <c r="K245" s="224"/>
      <c r="L245" s="224"/>
      <c r="M245" s="224"/>
      <c r="N245" s="224"/>
      <c r="O245" s="224"/>
      <c r="P245" s="185"/>
      <c r="Q245" s="225"/>
      <c r="R245" s="182" t="str">
        <f ca="1">IF(ISERROR($V245),"",OFFSET('Smelter Look-up'!$C$4,$V245-4,0)&amp;"")</f>
        <v>African Gold Refinery</v>
      </c>
      <c r="S245" s="181" t="str">
        <f t="shared" ca="1" si="32"/>
        <v>UG</v>
      </c>
      <c r="T245" s="181" t="str">
        <f ca="1">IF(B245="","",IF(ISERROR(MATCH($J245,SorP!$B$1:$B$6226,0)),"",INDIRECT("'SorP'!$A$"&amp;MATCH($S245&amp;$J245,SorP!C:C,0))))</f>
        <v>UG-113</v>
      </c>
      <c r="U245" s="201"/>
      <c r="V245" s="226">
        <f ca="1">IF(C245="",NA(),IF(OR(C245="Smelter not listed",C245="Smelter not yet identified"),MATCH($B245&amp;$D245,'Smelter Look-up'!$J:$J,0),MATCH($B245&amp;$C245,'Smelter Look-up'!$J:$J,0)))</f>
        <v>9</v>
      </c>
      <c r="X245" s="227">
        <f t="shared" ca="1" si="33"/>
        <v>0</v>
      </c>
      <c r="AB245" s="228" t="str">
        <f t="shared" ca="1" si="34"/>
        <v>GoldAfrican Gold Refinery</v>
      </c>
    </row>
    <row r="246" spans="1:28" s="227" customFormat="1" ht="38.25">
      <c r="A246" s="299" t="s">
        <v>13770</v>
      </c>
      <c r="B246" s="182" t="str">
        <f ca="1">IF(LEN(A246)=0,"",INDEX('Smelter Look-up'!$A:$A,MATCH($A246,'Smelter Look-up'!$E:$E,0)))</f>
        <v>Gold</v>
      </c>
      <c r="C246" s="186" t="str">
        <f ca="1">IF(LEN(A246)=0,"",INDEX('Smelter Look-up'!$C:$C,MATCH($A246,'Smelter Look-up'!$E:$E,0)))</f>
        <v>Gold Coast Refinery</v>
      </c>
      <c r="D246" s="230" t="str">
        <f>IF(ISBLANK(A246),"",INDEX('Smelter Look-up'!$C$5:$C$700,MATCH(A246,'Smelter Look-up'!$E$5:$E$700,0)))</f>
        <v>Gold Coast Refinery</v>
      </c>
      <c r="E246" s="182" t="str">
        <f ca="1">IF(ISERROR($V246),"",OFFSET('Smelter Look-up'!$D$4,$V246-4,0)&amp;"")</f>
        <v>GHANA</v>
      </c>
      <c r="F246" s="182" t="str">
        <f ca="1">IF(ISERROR($V246),"",OFFSET('Smelter Look-up'!$E$4,$V246-4,0))</f>
        <v>CID003186</v>
      </c>
      <c r="G246" s="182" t="str">
        <f ca="1">IF(C246=$X$4,IF(ISERROR($V246),"Enter smelter details","RMI"),IF(ISERROR($V246),"",OFFSET('Smelter Look-up'!$F$4,$V246-4,0)))</f>
        <v>RMI</v>
      </c>
      <c r="H246" s="183">
        <f ca="1">IF(ISERROR($V246),"",OFFSET('Smelter Look-up'!$G$4,$V246-4,0))</f>
        <v>0</v>
      </c>
      <c r="I246" s="184" t="str">
        <f ca="1">IF(ISERROR($V246),"",OFFSET('Smelter Look-up'!$H$4,$V246-4,0))</f>
        <v>Accra</v>
      </c>
      <c r="J246" s="184" t="str">
        <f ca="1">IF(ISERROR($V246),"",OFFSET('Smelter Look-up'!$I$4,$V246-4,0))</f>
        <v>Greater Accra</v>
      </c>
      <c r="K246" s="224"/>
      <c r="L246" s="224"/>
      <c r="M246" s="224"/>
      <c r="N246" s="224"/>
      <c r="O246" s="224"/>
      <c r="P246" s="185"/>
      <c r="Q246" s="225"/>
      <c r="R246" s="182" t="str">
        <f ca="1">IF(ISERROR($V246),"",OFFSET('Smelter Look-up'!$C$4,$V246-4,0)&amp;"")</f>
        <v>Gold Coast Refinery</v>
      </c>
      <c r="S246" s="181" t="str">
        <f t="shared" ca="1" si="32"/>
        <v>GH</v>
      </c>
      <c r="T246" s="181" t="str">
        <f ca="1">IF(B246="","",IF(ISERROR(MATCH($J246,SorP!$B$1:$B$6226,0)),"",INDIRECT("'SorP'!$A$"&amp;MATCH($S246&amp;$J246,SorP!C:C,0))))</f>
        <v>GH-AA</v>
      </c>
      <c r="U246" s="201"/>
      <c r="V246" s="226">
        <f ca="1">IF(C246="",NA(),IF(OR(C246="Smelter not listed",C246="Smelter not yet identified"),MATCH($B246&amp;$D246,'Smelter Look-up'!$J:$J,0),MATCH($B246&amp;$C246,'Smelter Look-up'!$J:$J,0)))</f>
        <v>93</v>
      </c>
      <c r="X246" s="227">
        <f t="shared" ca="1" si="33"/>
        <v>0</v>
      </c>
      <c r="AB246" s="228" t="str">
        <f t="shared" ca="1" si="34"/>
        <v>GoldGold Coast Refinery</v>
      </c>
    </row>
    <row r="247" spans="1:28" s="227" customFormat="1" ht="63.75">
      <c r="A247" s="299" t="s">
        <v>12882</v>
      </c>
      <c r="B247" s="182" t="str">
        <f ca="1">IF(LEN(A247)=0,"",INDEX('Smelter Look-up'!$A:$A,MATCH($A247,'Smelter Look-up'!$E:$E,0)))</f>
        <v>Tin</v>
      </c>
      <c r="C247" s="186" t="str">
        <f ca="1">IF(LEN(A247)=0,"",INDEX('Smelter Look-up'!$C:$C,MATCH($A247,'Smelter Look-up'!$E:$E,0)))</f>
        <v>Pongpipat Company Limited</v>
      </c>
      <c r="D247" s="230" t="str">
        <f>IF(ISBLANK(A247),"",INDEX('Smelter Look-up'!$C$5:$C$700,MATCH(A247,'Smelter Look-up'!$E$5:$E$700,0)))</f>
        <v>Pongpipat Company Limited</v>
      </c>
      <c r="E247" s="182" t="str">
        <f ca="1">IF(ISERROR($V247),"",OFFSET('Smelter Look-up'!$D$4,$V247-4,0)&amp;"")</f>
        <v>MYANMAR</v>
      </c>
      <c r="F247" s="182" t="str">
        <f ca="1">IF(ISERROR($V247),"",OFFSET('Smelter Look-up'!$E$4,$V247-4,0))</f>
        <v>CID003208</v>
      </c>
      <c r="G247" s="182" t="str">
        <f ca="1">IF(C247=$X$4,IF(ISERROR($V247),"Enter smelter details","RMI"),IF(ISERROR($V247),"",OFFSET('Smelter Look-up'!$F$4,$V247-4,0)))</f>
        <v>RMI</v>
      </c>
      <c r="H247" s="183">
        <f ca="1">IF(ISERROR($V247),"",OFFSET('Smelter Look-up'!$G$4,$V247-4,0))</f>
        <v>0</v>
      </c>
      <c r="I247" s="184" t="str">
        <f ca="1">IF(ISERROR($V247),"",OFFSET('Smelter Look-up'!$H$4,$V247-4,0))</f>
        <v>Yangon</v>
      </c>
      <c r="J247" s="184" t="str">
        <f ca="1">IF(ISERROR($V247),"",OFFSET('Smelter Look-up'!$I$4,$V247-4,0))</f>
        <v>Yangon</v>
      </c>
      <c r="K247" s="224"/>
      <c r="L247" s="224"/>
      <c r="M247" s="224"/>
      <c r="N247" s="224"/>
      <c r="O247" s="224"/>
      <c r="P247" s="185"/>
      <c r="Q247" s="225"/>
      <c r="R247" s="182" t="str">
        <f ca="1">IF(ISERROR($V247),"",OFFSET('Smelter Look-up'!$C$4,$V247-4,0)&amp;"")</f>
        <v>Pongpipat Company Limited</v>
      </c>
      <c r="S247" s="181" t="str">
        <f t="shared" ca="1" si="32"/>
        <v>MM</v>
      </c>
      <c r="T247" s="181" t="str">
        <f ca="1">IF(B247="","",IF(ISERROR(MATCH($J247,SorP!$B$1:$B$6226,0)),"",INDIRECT("'SorP'!$A$"&amp;MATCH($S247&amp;$J247,SorP!C:C,0))))</f>
        <v>MM-06</v>
      </c>
      <c r="U247" s="201"/>
      <c r="V247" s="226">
        <f ca="1">IF(C247="",NA(),IF(OR(C247="Smelter not listed",C247="Smelter not yet identified"),MATCH($B247&amp;$D247,'Smelter Look-up'!$J:$J,0),MATCH($B247&amp;$C247,'Smelter Look-up'!$J:$J,0)))</f>
        <v>496</v>
      </c>
      <c r="X247" s="227">
        <f t="shared" ca="1" si="33"/>
        <v>0</v>
      </c>
      <c r="AB247" s="228" t="str">
        <f t="shared" ca="1" si="34"/>
        <v>TinPongpipat Company Limited</v>
      </c>
    </row>
    <row r="248" spans="1:28" s="227" customFormat="1" ht="38.25">
      <c r="A248" s="299" t="s">
        <v>13117</v>
      </c>
      <c r="B248" s="182" t="str">
        <f ca="1">IF(LEN(A248)=0,"",INDEX('Smelter Look-up'!$A:$A,MATCH($A248,'Smelter Look-up'!$E:$E,0)))</f>
        <v>Gold</v>
      </c>
      <c r="C248" s="186" t="str">
        <f ca="1">IF(LEN(A248)=0,"",INDEX('Smelter Look-up'!$C:$C,MATCH($A248,'Smelter Look-up'!$E:$E,0)))</f>
        <v>QG Refining, LLC</v>
      </c>
      <c r="D248" s="230" t="str">
        <f>IF(ISBLANK(A248),"",INDEX('Smelter Look-up'!$C$5:$C$700,MATCH(A248,'Smelter Look-up'!$E$5:$E$700,0)))</f>
        <v>QG Refining, LLC</v>
      </c>
      <c r="E248" s="182" t="str">
        <f ca="1">IF(ISERROR($V248),"",OFFSET('Smelter Look-up'!$D$4,$V248-4,0)&amp;"")</f>
        <v>UNITED STATES OF AMERICA</v>
      </c>
      <c r="F248" s="182" t="str">
        <f ca="1">IF(ISERROR($V248),"",OFFSET('Smelter Look-up'!$E$4,$V248-4,0))</f>
        <v>CID003324</v>
      </c>
      <c r="G248" s="182" t="str">
        <f ca="1">IF(C248=$X$4,IF(ISERROR($V248),"Enter smelter details","RMI"),IF(ISERROR($V248),"",OFFSET('Smelter Look-up'!$F$4,$V248-4,0)))</f>
        <v>RMI</v>
      </c>
      <c r="H248" s="183">
        <f ca="1">IF(ISERROR($V248),"",OFFSET('Smelter Look-up'!$G$4,$V248-4,0))</f>
        <v>0</v>
      </c>
      <c r="I248" s="184" t="str">
        <f ca="1">IF(ISERROR($V248),"",OFFSET('Smelter Look-up'!$H$4,$V248-4,0))</f>
        <v>Fairfield</v>
      </c>
      <c r="J248" s="184" t="str">
        <f ca="1">IF(ISERROR($V248),"",OFFSET('Smelter Look-up'!$I$4,$V248-4,0))</f>
        <v>Ohio</v>
      </c>
      <c r="K248" s="224"/>
      <c r="L248" s="224"/>
      <c r="M248" s="224"/>
      <c r="N248" s="224"/>
      <c r="O248" s="224"/>
      <c r="P248" s="185"/>
      <c r="Q248" s="225"/>
      <c r="R248" s="182" t="str">
        <f ca="1">IF(ISERROR($V248),"",OFFSET('Smelter Look-up'!$C$4,$V248-4,0)&amp;"")</f>
        <v>QG Refining, LLC</v>
      </c>
      <c r="S248" s="181" t="str">
        <f t="shared" ca="1" si="32"/>
        <v>US</v>
      </c>
      <c r="T248" s="181" t="str">
        <f ca="1">IF(B248="","",IF(ISERROR(MATCH($J248,SorP!$B$1:$B$6226,0)),"",INDIRECT("'SorP'!$A$"&amp;MATCH($S248&amp;$J248,SorP!C:C,0))))</f>
        <v>US-OH</v>
      </c>
      <c r="U248" s="201"/>
      <c r="V248" s="226">
        <f ca="1">IF(C248="",NA(),IF(OR(C248="Smelter not listed",C248="Smelter not yet identified"),MATCH($B248&amp;$D248,'Smelter Look-up'!$J:$J,0),MATCH($B248&amp;$C248,'Smelter Look-up'!$J:$J,0)))</f>
        <v>223</v>
      </c>
      <c r="X248" s="227">
        <f t="shared" ca="1" si="33"/>
        <v>0</v>
      </c>
      <c r="AB248" s="228" t="str">
        <f t="shared" ca="1" si="34"/>
        <v>GoldQG Refining, LLC</v>
      </c>
    </row>
    <row r="249" spans="1:28" s="227" customFormat="1" ht="51">
      <c r="A249" s="299" t="s">
        <v>13699</v>
      </c>
      <c r="B249" s="182" t="str">
        <f ca="1">IF(LEN(A249)=0,"",INDEX('Smelter Look-up'!$A:$A,MATCH($A249,'Smelter Look-up'!$E:$E,0)))</f>
        <v>Gold</v>
      </c>
      <c r="C249" s="186" t="str">
        <f ca="1">IF(LEN(A249)=0,"",INDEX('Smelter Look-up'!$C:$C,MATCH($A249,'Smelter Look-up'!$E:$E,0)))</f>
        <v>Dijllah Gold Refinery FZC</v>
      </c>
      <c r="D249" s="230" t="str">
        <f>IF(ISBLANK(A249),"",INDEX('Smelter Look-up'!$C$5:$C$700,MATCH(A249,'Smelter Look-up'!$E$5:$E$700,0)))</f>
        <v>Dijllah Gold Refinery FZC</v>
      </c>
      <c r="E249" s="182" t="str">
        <f ca="1">IF(ISERROR($V249),"",OFFSET('Smelter Look-up'!$D$4,$V249-4,0)&amp;"")</f>
        <v>UNITED ARAB EMIRATES</v>
      </c>
      <c r="F249" s="182" t="str">
        <f ca="1">IF(ISERROR($V249),"",OFFSET('Smelter Look-up'!$E$4,$V249-4,0))</f>
        <v>CID003348</v>
      </c>
      <c r="G249" s="182" t="str">
        <f ca="1">IF(C249=$X$4,IF(ISERROR($V249),"Enter smelter details","RMI"),IF(ISERROR($V249),"",OFFSET('Smelter Look-up'!$F$4,$V249-4,0)))</f>
        <v>RMI</v>
      </c>
      <c r="H249" s="183">
        <f ca="1">IF(ISERROR($V249),"",OFFSET('Smelter Look-up'!$G$4,$V249-4,0))</f>
        <v>0</v>
      </c>
      <c r="I249" s="184" t="str">
        <f ca="1">IF(ISERROR($V249),"",OFFSET('Smelter Look-up'!$H$4,$V249-4,0))</f>
        <v>Sharjah</v>
      </c>
      <c r="J249" s="184" t="str">
        <f ca="1">IF(ISERROR($V249),"",OFFSET('Smelter Look-up'!$I$4,$V249-4,0))</f>
        <v>Ash Shāriqah</v>
      </c>
      <c r="K249" s="224"/>
      <c r="L249" s="224"/>
      <c r="M249" s="224"/>
      <c r="N249" s="224"/>
      <c r="O249" s="224"/>
      <c r="P249" s="185"/>
      <c r="Q249" s="225"/>
      <c r="R249" s="182" t="str">
        <f ca="1">IF(ISERROR($V249),"",OFFSET('Smelter Look-up'!$C$4,$V249-4,0)&amp;"")</f>
        <v>Dijllah Gold Refinery FZC</v>
      </c>
      <c r="S249" s="181" t="str">
        <f t="shared" ca="1" si="32"/>
        <v>AE</v>
      </c>
      <c r="T249" s="181" t="str">
        <f ca="1">IF(B249="","",IF(ISERROR(MATCH($J249,SorP!$B$1:$B$6226,0)),"",INDIRECT("'SorP'!$A$"&amp;MATCH($S249&amp;$J249,SorP!C:C,0))))</f>
        <v>AE-SH</v>
      </c>
      <c r="U249" s="201"/>
      <c r="V249" s="226">
        <f ca="1">IF(C249="",NA(),IF(OR(C249="Smelter not listed",C249="Smelter not yet identified"),MATCH($B249&amp;$D249,'Smelter Look-up'!$J:$J,0),MATCH($B249&amp;$C249,'Smelter Look-up'!$J:$J,0)))</f>
        <v>64</v>
      </c>
      <c r="X249" s="227">
        <f t="shared" ca="1" si="33"/>
        <v>0</v>
      </c>
      <c r="AB249" s="228" t="str">
        <f t="shared" ca="1" si="34"/>
        <v>GoldDijllah Gold Refinery FZC</v>
      </c>
    </row>
    <row r="250" spans="1:28" s="227" customFormat="1" ht="102">
      <c r="A250" s="299" t="s">
        <v>13710</v>
      </c>
      <c r="B250" s="182" t="str">
        <f ca="1">IF(LEN(A250)=0,"",INDEX('Smelter Look-up'!$A:$A,MATCH($A250,'Smelter Look-up'!$E:$E,0)))</f>
        <v>Tin</v>
      </c>
      <c r="C250" s="186" t="str">
        <f ca="1">IF(LEN(A250)=0,"",INDEX('Smelter Look-up'!$C:$C,MATCH($A250,'Smelter Look-up'!$E:$E,0)))</f>
        <v>Dongguan CiEXPO Environmental Engineering Co., Ltd.</v>
      </c>
      <c r="D250" s="230" t="str">
        <f>IF(ISBLANK(A250),"",INDEX('Smelter Look-up'!$C$5:$C$700,MATCH(A250,'Smelter Look-up'!$E$5:$E$700,0)))</f>
        <v>Dongguan CiEXPO Environmental Engineering Co., Ltd.</v>
      </c>
      <c r="E250" s="182" t="str">
        <f ca="1">IF(ISERROR($V250),"",OFFSET('Smelter Look-up'!$D$4,$V250-4,0)&amp;"")</f>
        <v>CHINA</v>
      </c>
      <c r="F250" s="182" t="str">
        <f ca="1">IF(ISERROR($V250),"",OFFSET('Smelter Look-up'!$E$4,$V250-4,0))</f>
        <v>CID003356</v>
      </c>
      <c r="G250" s="182" t="str">
        <f ca="1">IF(C250=$X$4,IF(ISERROR($V250),"Enter smelter details","RMI"),IF(ISERROR($V250),"",OFFSET('Smelter Look-up'!$F$4,$V250-4,0)))</f>
        <v>RMI</v>
      </c>
      <c r="H250" s="183">
        <f ca="1">IF(ISERROR($V250),"",OFFSET('Smelter Look-up'!$G$4,$V250-4,0))</f>
        <v>0</v>
      </c>
      <c r="I250" s="184" t="str">
        <f ca="1">IF(ISERROR($V250),"",OFFSET('Smelter Look-up'!$H$4,$V250-4,0))</f>
        <v>Dongguan</v>
      </c>
      <c r="J250" s="184" t="str">
        <f ca="1">IF(ISERROR($V250),"",OFFSET('Smelter Look-up'!$I$4,$V250-4,0))</f>
        <v>Guangdong Sheng</v>
      </c>
      <c r="K250" s="224"/>
      <c r="L250" s="224"/>
      <c r="M250" s="224"/>
      <c r="N250" s="224"/>
      <c r="O250" s="224"/>
      <c r="P250" s="185"/>
      <c r="Q250" s="225"/>
      <c r="R250" s="182" t="str">
        <f ca="1">IF(ISERROR($V250),"",OFFSET('Smelter Look-up'!$C$4,$V250-4,0)&amp;"")</f>
        <v>Dongguan CiEXPO Environmental Engineering Co., Ltd.</v>
      </c>
      <c r="S250" s="181" t="str">
        <f t="shared" ca="1" si="32"/>
        <v>CN</v>
      </c>
      <c r="T250" s="181" t="str">
        <f ca="1">IF(B250="","",IF(ISERROR(MATCH($J250,SorP!$B$1:$B$6226,0)),"",INDIRECT("'SorP'!$A$"&amp;MATCH($S250&amp;$J250,SorP!C:C,0))))</f>
        <v>CN-GD</v>
      </c>
      <c r="U250" s="201"/>
      <c r="V250" s="226">
        <f ca="1">IF(C250="",NA(),IF(OR(C250="Smelter not listed",C250="Smelter not yet identified"),MATCH($B250&amp;$D250,'Smelter Look-up'!$J:$J,0),MATCH($B250&amp;$C250,'Smelter Look-up'!$J:$J,0)))</f>
        <v>423</v>
      </c>
      <c r="X250" s="227">
        <f t="shared" ca="1" si="33"/>
        <v>0</v>
      </c>
      <c r="AB250" s="228" t="str">
        <f t="shared" ca="1" si="34"/>
        <v>TinDongguan CiEXPO Environmental Engineering Co., Ltd.</v>
      </c>
    </row>
    <row r="251" spans="1:28" s="227" customFormat="1" ht="51">
      <c r="A251" s="299" t="s">
        <v>13697</v>
      </c>
      <c r="B251" s="182" t="str">
        <f ca="1">IF(LEN(A251)=0,"",INDEX('Smelter Look-up'!$A:$A,MATCH($A251,'Smelter Look-up'!$E:$E,0)))</f>
        <v>Gold</v>
      </c>
      <c r="C251" s="186" t="str">
        <f ca="1">IF(LEN(A251)=0,"",INDEX('Smelter Look-up'!$C:$C,MATCH($A251,'Smelter Look-up'!$E:$E,0)))</f>
        <v>CGR Metalloys Pvt Ltd.</v>
      </c>
      <c r="D251" s="230" t="str">
        <f>IF(ISBLANK(A251),"",INDEX('Smelter Look-up'!$C$5:$C$700,MATCH(A251,'Smelter Look-up'!$E$5:$E$700,0)))</f>
        <v>CGR Metalloys Pvt Ltd.</v>
      </c>
      <c r="E251" s="182" t="str">
        <f ca="1">IF(ISERROR($V251),"",OFFSET('Smelter Look-up'!$D$4,$V251-4,0)&amp;"")</f>
        <v>INDIA</v>
      </c>
      <c r="F251" s="182" t="str">
        <f ca="1">IF(ISERROR($V251),"",OFFSET('Smelter Look-up'!$E$4,$V251-4,0))</f>
        <v>CID003382</v>
      </c>
      <c r="G251" s="182" t="str">
        <f ca="1">IF(C251=$X$4,IF(ISERROR($V251),"Enter smelter details","RMI"),IF(ISERROR($V251),"",OFFSET('Smelter Look-up'!$F$4,$V251-4,0)))</f>
        <v>RMI</v>
      </c>
      <c r="H251" s="183">
        <f ca="1">IF(ISERROR($V251),"",OFFSET('Smelter Look-up'!$G$4,$V251-4,0))</f>
        <v>0</v>
      </c>
      <c r="I251" s="184" t="str">
        <f ca="1">IF(ISERROR($V251),"",OFFSET('Smelter Look-up'!$H$4,$V251-4,0))</f>
        <v>Cochin</v>
      </c>
      <c r="J251" s="184" t="str">
        <f ca="1">IF(ISERROR($V251),"",OFFSET('Smelter Look-up'!$I$4,$V251-4,0))</f>
        <v>Kerala</v>
      </c>
      <c r="K251" s="224"/>
      <c r="L251" s="224"/>
      <c r="M251" s="224"/>
      <c r="N251" s="224"/>
      <c r="O251" s="224"/>
      <c r="P251" s="185"/>
      <c r="Q251" s="225"/>
      <c r="R251" s="182" t="str">
        <f ca="1">IF(ISERROR($V251),"",OFFSET('Smelter Look-up'!$C$4,$V251-4,0)&amp;"")</f>
        <v>CGR Metalloys Pvt Ltd.</v>
      </c>
      <c r="S251" s="181" t="str">
        <f t="shared" ca="1" si="32"/>
        <v>IN</v>
      </c>
      <c r="T251" s="181" t="str">
        <f ca="1">IF(B251="","",IF(ISERROR(MATCH($J251,SorP!$B$1:$B$6226,0)),"",INDIRECT("'SorP'!$A$"&amp;MATCH($S251&amp;$J251,SorP!C:C,0))))</f>
        <v>IN-KL</v>
      </c>
      <c r="U251" s="201"/>
      <c r="V251" s="226">
        <f ca="1">IF(C251="",NA(),IF(OR(C251="Smelter not listed",C251="Smelter not yet identified"),MATCH($B251&amp;$D251,'Smelter Look-up'!$J:$J,0),MATCH($B251&amp;$C251,'Smelter Look-up'!$J:$J,0)))</f>
        <v>53</v>
      </c>
      <c r="X251" s="227">
        <f t="shared" ca="1" si="33"/>
        <v>0</v>
      </c>
      <c r="AB251" s="228" t="str">
        <f t="shared" ca="1" si="34"/>
        <v>GoldCGR Metalloys Pvt Ltd.</v>
      </c>
    </row>
    <row r="252" spans="1:28" s="227" customFormat="1" ht="38.25">
      <c r="A252" s="299" t="s">
        <v>13708</v>
      </c>
      <c r="B252" s="182" t="str">
        <f ca="1">IF(LEN(A252)=0,"",INDEX('Smelter Look-up'!$A:$A,MATCH($A252,'Smelter Look-up'!$E:$E,0)))</f>
        <v>Gold</v>
      </c>
      <c r="C252" s="186" t="str">
        <f ca="1">IF(LEN(A252)=0,"",INDEX('Smelter Look-up'!$C:$C,MATCH($A252,'Smelter Look-up'!$E:$E,0)))</f>
        <v>Sovereign Metals</v>
      </c>
      <c r="D252" s="230" t="str">
        <f>IF(ISBLANK(A252),"",INDEX('Smelter Look-up'!$C$5:$C$700,MATCH(A252,'Smelter Look-up'!$E$5:$E$700,0)))</f>
        <v>Sovereign Metals</v>
      </c>
      <c r="E252" s="182" t="str">
        <f ca="1">IF(ISERROR($V252),"",OFFSET('Smelter Look-up'!$D$4,$V252-4,0)&amp;"")</f>
        <v>INDIA</v>
      </c>
      <c r="F252" s="182" t="str">
        <f ca="1">IF(ISERROR($V252),"",OFFSET('Smelter Look-up'!$E$4,$V252-4,0))</f>
        <v>CID003383</v>
      </c>
      <c r="G252" s="182" t="str">
        <f ca="1">IF(C252=$X$4,IF(ISERROR($V252),"Enter smelter details","RMI"),IF(ISERROR($V252),"",OFFSET('Smelter Look-up'!$F$4,$V252-4,0)))</f>
        <v>RMI</v>
      </c>
      <c r="H252" s="183">
        <f ca="1">IF(ISERROR($V252),"",OFFSET('Smelter Look-up'!$G$4,$V252-4,0))</f>
        <v>0</v>
      </c>
      <c r="I252" s="184" t="str">
        <f ca="1">IF(ISERROR($V252),"",OFFSET('Smelter Look-up'!$H$4,$V252-4,0))</f>
        <v>Ahmedab</v>
      </c>
      <c r="J252" s="184" t="str">
        <f ca="1">IF(ISERROR($V252),"",OFFSET('Smelter Look-up'!$I$4,$V252-4,0))</f>
        <v>Gujarāt</v>
      </c>
      <c r="K252" s="224"/>
      <c r="L252" s="224"/>
      <c r="M252" s="224"/>
      <c r="N252" s="224"/>
      <c r="O252" s="224"/>
      <c r="P252" s="185"/>
      <c r="Q252" s="225"/>
      <c r="R252" s="182" t="str">
        <f ca="1">IF(ISERROR($V252),"",OFFSET('Smelter Look-up'!$C$4,$V252-4,0)&amp;"")</f>
        <v>Sovereign Metals</v>
      </c>
      <c r="S252" s="181" t="str">
        <f t="shared" ca="1" si="32"/>
        <v>IN</v>
      </c>
      <c r="T252" s="181" t="str">
        <f ca="1">IF(B252="","",IF(ISERROR(MATCH($J252,SorP!$B$1:$B$6226,0)),"",INDIRECT("'SorP'!$A$"&amp;MATCH($S252&amp;$J252,SorP!C:C,0))))</f>
        <v>IN-GJ</v>
      </c>
      <c r="U252" s="201"/>
      <c r="V252" s="226">
        <f ca="1">IF(C252="",NA(),IF(OR(C252="Smelter not listed",C252="Smelter not yet identified"),MATCH($B252&amp;$D252,'Smelter Look-up'!$J:$J,0),MATCH($B252&amp;$C252,'Smelter Look-up'!$J:$J,0)))</f>
        <v>270</v>
      </c>
      <c r="X252" s="227">
        <f t="shared" ca="1" si="33"/>
        <v>0</v>
      </c>
      <c r="AB252" s="228" t="str">
        <f t="shared" ca="1" si="34"/>
        <v>GoldSovereign Metals</v>
      </c>
    </row>
    <row r="253" spans="1:28" s="227" customFormat="1" ht="102">
      <c r="A253" s="299" t="s">
        <v>13720</v>
      </c>
      <c r="B253" s="182" t="str">
        <f ca="1">IF(LEN(A253)=0,"",INDEX('Smelter Look-up'!$A:$A,MATCH($A253,'Smelter Look-up'!$E:$E,0)))</f>
        <v>Tin</v>
      </c>
      <c r="C253" s="186" t="str">
        <f ca="1">IF(LEN(A253)=0,"",INDEX('Smelter Look-up'!$C:$C,MATCH($A253,'Smelter Look-up'!$E:$E,0)))</f>
        <v>Yunnan Yunfan Non-ferrous Metals Co., Ltd.</v>
      </c>
      <c r="D253" s="230" t="str">
        <f>IF(ISBLANK(A253),"",INDEX('Smelter Look-up'!$C$5:$C$700,MATCH(A253,'Smelter Look-up'!$E$5:$E$700,0)))</f>
        <v>Yunnan Yunfan Non-ferrous Metals Co., Ltd.</v>
      </c>
      <c r="E253" s="182" t="str">
        <f ca="1">IF(ISERROR($V253),"",OFFSET('Smelter Look-up'!$D$4,$V253-4,0)&amp;"")</f>
        <v>CHINA</v>
      </c>
      <c r="F253" s="182" t="str">
        <f ca="1">IF(ISERROR($V253),"",OFFSET('Smelter Look-up'!$E$4,$V253-4,0))</f>
        <v>CID003397</v>
      </c>
      <c r="G253" s="182" t="str">
        <f ca="1">IF(C253=$X$4,IF(ISERROR($V253),"Enter smelter details","RMI"),IF(ISERROR($V253),"",OFFSET('Smelter Look-up'!$F$4,$V253-4,0)))</f>
        <v>RMI</v>
      </c>
      <c r="H253" s="183">
        <f ca="1">IF(ISERROR($V253),"",OFFSET('Smelter Look-up'!$G$4,$V253-4,0))</f>
        <v>0</v>
      </c>
      <c r="I253" s="184" t="str">
        <f ca="1">IF(ISERROR($V253),"",OFFSET('Smelter Look-up'!$H$4,$V253-4,0))</f>
        <v>Gejiu</v>
      </c>
      <c r="J253" s="184" t="str">
        <f ca="1">IF(ISERROR($V253),"",OFFSET('Smelter Look-up'!$I$4,$V253-4,0))</f>
        <v>Yunnan Sheng</v>
      </c>
      <c r="K253" s="224"/>
      <c r="L253" s="224"/>
      <c r="M253" s="224"/>
      <c r="N253" s="224"/>
      <c r="O253" s="224"/>
      <c r="P253" s="185"/>
      <c r="Q253" s="225"/>
      <c r="R253" s="182" t="str">
        <f ca="1">IF(ISERROR($V253),"",OFFSET('Smelter Look-up'!$C$4,$V253-4,0)&amp;"")</f>
        <v>Yunnan Yunfan Non-ferrous Metals Co., Ltd.</v>
      </c>
      <c r="S253" s="181" t="str">
        <f t="shared" ca="1" si="32"/>
        <v>CN</v>
      </c>
      <c r="T253" s="181" t="str">
        <f ca="1">IF(B253="","",IF(ISERROR(MATCH($J253,SorP!$B$1:$B$6226,0)),"",INDIRECT("'SorP'!$A$"&amp;MATCH($S253&amp;$J253,SorP!C:C,0))))</f>
        <v>CN-YN</v>
      </c>
      <c r="U253" s="201"/>
      <c r="V253" s="226">
        <f ca="1">IF(C253="",NA(),IF(OR(C253="Smelter not listed",C253="Smelter not yet identified"),MATCH($B253&amp;$D253,'Smelter Look-up'!$J:$J,0),MATCH($B253&amp;$C253,'Smelter Look-up'!$J:$J,0)))</f>
        <v>547</v>
      </c>
      <c r="X253" s="227">
        <f t="shared" ca="1" si="33"/>
        <v>0</v>
      </c>
      <c r="AB253" s="228" t="str">
        <f t="shared" ca="1" si="34"/>
        <v>TinYunnan Yunfan Non-ferrous Metals Co., Ltd.</v>
      </c>
    </row>
    <row r="254" spans="1:28" s="227" customFormat="1" ht="102">
      <c r="A254" s="299" t="s">
        <v>13712</v>
      </c>
      <c r="B254" s="182" t="str">
        <f ca="1">IF(LEN(A254)=0,"",INDEX('Smelter Look-up'!$A:$A,MATCH($A254,'Smelter Look-up'!$E:$E,0)))</f>
        <v>Tin</v>
      </c>
      <c r="C254" s="186" t="str">
        <f ca="1">IF(LEN(A254)=0,"",INDEX('Smelter Look-up'!$C:$C,MATCH($A254,'Smelter Look-up'!$E:$E,0)))</f>
        <v>Gejiu City Fuxiang Industry and Trade Co., Ltd.</v>
      </c>
      <c r="D254" s="230" t="str">
        <f>IF(ISBLANK(A254),"",INDEX('Smelter Look-up'!$C$5:$C$700,MATCH(A254,'Smelter Look-up'!$E$5:$E$700,0)))</f>
        <v>Gejiu City Fuxiang Industry and Trade Co., Ltd.</v>
      </c>
      <c r="E254" s="182" t="str">
        <f ca="1">IF(ISERROR($V254),"",OFFSET('Smelter Look-up'!$D$4,$V254-4,0)&amp;"")</f>
        <v>CHINA</v>
      </c>
      <c r="F254" s="182" t="str">
        <f ca="1">IF(ISERROR($V254),"",OFFSET('Smelter Look-up'!$E$4,$V254-4,0))</f>
        <v>CID003410</v>
      </c>
      <c r="G254" s="182" t="str">
        <f ca="1">IF(C254=$X$4,IF(ISERROR($V254),"Enter smelter details","RMI"),IF(ISERROR($V254),"",OFFSET('Smelter Look-up'!$F$4,$V254-4,0)))</f>
        <v>RMI</v>
      </c>
      <c r="H254" s="183">
        <f ca="1">IF(ISERROR($V254),"",OFFSET('Smelter Look-up'!$G$4,$V254-4,0))</f>
        <v>0</v>
      </c>
      <c r="I254" s="184" t="str">
        <f ca="1">IF(ISERROR($V254),"",OFFSET('Smelter Look-up'!$H$4,$V254-4,0))</f>
        <v>Gejiu</v>
      </c>
      <c r="J254" s="184" t="str">
        <f ca="1">IF(ISERROR($V254),"",OFFSET('Smelter Look-up'!$I$4,$V254-4,0))</f>
        <v>Yunnan Sheng</v>
      </c>
      <c r="K254" s="224"/>
      <c r="L254" s="224"/>
      <c r="M254" s="224"/>
      <c r="N254" s="224"/>
      <c r="O254" s="224"/>
      <c r="P254" s="185"/>
      <c r="Q254" s="225"/>
      <c r="R254" s="182" t="str">
        <f ca="1">IF(ISERROR($V254),"",OFFSET('Smelter Look-up'!$C$4,$V254-4,0)&amp;"")</f>
        <v>Gejiu City Fuxiang Industry and Trade Co., Ltd.</v>
      </c>
      <c r="S254" s="181" t="str">
        <f t="shared" ca="1" si="32"/>
        <v>CN</v>
      </c>
      <c r="T254" s="181" t="str">
        <f ca="1">IF(B254="","",IF(ISERROR(MATCH($J254,SorP!$B$1:$B$6226,0)),"",INDIRECT("'SorP'!$A$"&amp;MATCH($S254&amp;$J254,SorP!C:C,0))))</f>
        <v>CN-YN</v>
      </c>
      <c r="U254" s="201"/>
      <c r="V254" s="226">
        <f ca="1">IF(C254="",NA(),IF(OR(C254="Smelter not listed",C254="Smelter not yet identified"),MATCH($B254&amp;$D254,'Smelter Look-up'!$J:$J,0),MATCH($B254&amp;$C254,'Smelter Look-up'!$J:$J,0)))</f>
        <v>440</v>
      </c>
      <c r="X254" s="227">
        <f t="shared" ca="1" si="33"/>
        <v>0</v>
      </c>
      <c r="AB254" s="228" t="str">
        <f t="shared" ca="1" si="34"/>
        <v>TinGejiu City Fuxiang Industry and Trade Co., Ltd.</v>
      </c>
    </row>
    <row r="255" spans="1:28" s="227" customFormat="1" ht="76.5">
      <c r="A255" s="299" t="s">
        <v>13767</v>
      </c>
      <c r="B255" s="182" t="str">
        <f ca="1">IF(LEN(A255)=0,"",INDEX('Smelter Look-up'!$A:$A,MATCH($A255,'Smelter Look-up'!$E:$E,0)))</f>
        <v>Gold</v>
      </c>
      <c r="C255" s="186" t="str">
        <f ca="1">IF(LEN(A255)=0,"",INDEX('Smelter Look-up'!$C:$C,MATCH($A255,'Smelter Look-up'!$E:$E,0)))</f>
        <v>Augmont Enterprises Private Limited</v>
      </c>
      <c r="D255" s="230" t="str">
        <f>IF(ISBLANK(A255),"",INDEX('Smelter Look-up'!$C$5:$C$700,MATCH(A255,'Smelter Look-up'!$E$5:$E$700,0)))</f>
        <v>Augmont Enterprises Private Limited</v>
      </c>
      <c r="E255" s="182" t="str">
        <f ca="1">IF(ISERROR($V255),"",OFFSET('Smelter Look-up'!$D$4,$V255-4,0)&amp;"")</f>
        <v>INDIA</v>
      </c>
      <c r="F255" s="182" t="str">
        <f ca="1">IF(ISERROR($V255),"",OFFSET('Smelter Look-up'!$E$4,$V255-4,0))</f>
        <v>CID003461</v>
      </c>
      <c r="G255" s="182" t="str">
        <f ca="1">IF(C255=$X$4,IF(ISERROR($V255),"Enter smelter details","RMI"),IF(ISERROR($V255),"",OFFSET('Smelter Look-up'!$F$4,$V255-4,0)))</f>
        <v>RMI</v>
      </c>
      <c r="H255" s="183">
        <f ca="1">IF(ISERROR($V255),"",OFFSET('Smelter Look-up'!$G$4,$V255-4,0))</f>
        <v>0</v>
      </c>
      <c r="I255" s="184" t="str">
        <f ca="1">IF(ISERROR($V255),"",OFFSET('Smelter Look-up'!$H$4,$V255-4,0))</f>
        <v>Mumbai</v>
      </c>
      <c r="J255" s="184" t="str">
        <f ca="1">IF(ISERROR($V255),"",OFFSET('Smelter Look-up'!$I$4,$V255-4,0))</f>
        <v>Mahārāshtra</v>
      </c>
      <c r="K255" s="224"/>
      <c r="L255" s="224"/>
      <c r="M255" s="224"/>
      <c r="N255" s="224"/>
      <c r="O255" s="224"/>
      <c r="P255" s="185"/>
      <c r="Q255" s="225"/>
      <c r="R255" s="182" t="str">
        <f ca="1">IF(ISERROR($V255),"",OFFSET('Smelter Look-up'!$C$4,$V255-4,0)&amp;"")</f>
        <v>Augmont Enterprises Private Limited</v>
      </c>
      <c r="S255" s="181" t="str">
        <f t="shared" ca="1" si="32"/>
        <v>IN</v>
      </c>
      <c r="T255" s="181" t="str">
        <f ca="1">IF(B255="","",IF(ISERROR(MATCH($J255,SorP!$B$1:$B$6226,0)),"",INDIRECT("'SorP'!$A$"&amp;MATCH($S255&amp;$J255,SorP!C:C,0))))</f>
        <v>IN-MH</v>
      </c>
      <c r="U255" s="201"/>
      <c r="V255" s="226">
        <f ca="1">IF(C255="",NA(),IF(OR(C255="Smelter not listed",C255="Smelter not yet identified"),MATCH($B255&amp;$D255,'Smelter Look-up'!$J:$J,0),MATCH($B255&amp;$C255,'Smelter Look-up'!$J:$J,0)))</f>
        <v>38</v>
      </c>
      <c r="X255" s="227">
        <f t="shared" ca="1" si="33"/>
        <v>0</v>
      </c>
      <c r="AB255" s="228" t="str">
        <f t="shared" ca="1" si="34"/>
        <v>GoldAugmont Enterprises Private Limited</v>
      </c>
    </row>
    <row r="256" spans="1:28" s="227" customFormat="1" ht="63.75">
      <c r="A256" s="299" t="s">
        <v>13772</v>
      </c>
      <c r="B256" s="182" t="str">
        <f ca="1">IF(LEN(A256)=0,"",INDEX('Smelter Look-up'!$A:$A,MATCH($A256,'Smelter Look-up'!$E:$E,0)))</f>
        <v>Gold</v>
      </c>
      <c r="C256" s="186" t="str">
        <f ca="1">IF(LEN(A256)=0,"",INDEX('Smelter Look-up'!$C:$C,MATCH($A256,'Smelter Look-up'!$E:$E,0)))</f>
        <v>Kundan Care Products Ltd.</v>
      </c>
      <c r="D256" s="230" t="str">
        <f>IF(ISBLANK(A256),"",INDEX('Smelter Look-up'!$C$5:$C$700,MATCH(A256,'Smelter Look-up'!$E$5:$E$700,0)))</f>
        <v>Kundan Care Products Ltd.</v>
      </c>
      <c r="E256" s="182" t="str">
        <f ca="1">IF(ISERROR($V256),"",OFFSET('Smelter Look-up'!$D$4,$V256-4,0)&amp;"")</f>
        <v>INDIA</v>
      </c>
      <c r="F256" s="182" t="str">
        <f ca="1">IF(ISERROR($V256),"",OFFSET('Smelter Look-up'!$E$4,$V256-4,0))</f>
        <v>CID003463</v>
      </c>
      <c r="G256" s="182" t="str">
        <f ca="1">IF(C256=$X$4,IF(ISERROR($V256),"Enter smelter details","RMI"),IF(ISERROR($V256),"",OFFSET('Smelter Look-up'!$F$4,$V256-4,0)))</f>
        <v>RMI</v>
      </c>
      <c r="H256" s="183">
        <f ca="1">IF(ISERROR($V256),"",OFFSET('Smelter Look-up'!$G$4,$V256-4,0))</f>
        <v>0</v>
      </c>
      <c r="I256" s="184" t="str">
        <f ca="1">IF(ISERROR($V256),"",OFFSET('Smelter Look-up'!$H$4,$V256-4,0))</f>
        <v>Haridwar</v>
      </c>
      <c r="J256" s="184" t="str">
        <f ca="1">IF(ISERROR($V256),"",OFFSET('Smelter Look-up'!$I$4,$V256-4,0))</f>
        <v>Uttarākhand</v>
      </c>
      <c r="K256" s="224"/>
      <c r="L256" s="224"/>
      <c r="M256" s="224"/>
      <c r="N256" s="224"/>
      <c r="O256" s="224"/>
      <c r="P256" s="185"/>
      <c r="Q256" s="225"/>
      <c r="R256" s="182" t="str">
        <f ca="1">IF(ISERROR($V256),"",OFFSET('Smelter Look-up'!$C$4,$V256-4,0)&amp;"")</f>
        <v>Kundan Care Products Ltd.</v>
      </c>
      <c r="S256" s="181" t="str">
        <f t="shared" ca="1" si="32"/>
        <v>IN</v>
      </c>
      <c r="T256" s="181" t="str">
        <f ca="1">IF(B256="","",IF(ISERROR(MATCH($J256,SorP!$B$1:$B$6226,0)),"",INDIRECT("'SorP'!$A$"&amp;MATCH($S256&amp;$J256,SorP!C:C,0))))</f>
        <v>IN-UK</v>
      </c>
      <c r="U256" s="201"/>
      <c r="V256" s="226">
        <f ca="1">IF(C256="",NA(),IF(OR(C256="Smelter not listed",C256="Smelter not yet identified"),MATCH($B256&amp;$D256,'Smelter Look-up'!$J:$J,0),MATCH($B256&amp;$C256,'Smelter Look-up'!$J:$J,0)))</f>
        <v>153</v>
      </c>
      <c r="X256" s="227">
        <f t="shared" ca="1" si="33"/>
        <v>0</v>
      </c>
      <c r="AB256" s="228" t="str">
        <f t="shared" ca="1" si="34"/>
        <v>GoldKundan Care Products Ltd.</v>
      </c>
    </row>
    <row r="257" spans="1:28" s="227" customFormat="1" ht="89.25">
      <c r="A257" s="299" t="s">
        <v>14920</v>
      </c>
      <c r="B257" s="182" t="str">
        <f ca="1">IF(LEN(A257)=0,"",INDEX('Smelter Look-up'!$A:$A,MATCH($A257,'Smelter Look-up'!$E:$E,0)))</f>
        <v>Gold</v>
      </c>
      <c r="C257" s="186" t="str">
        <f ca="1">IF(LEN(A257)=0,"",INDEX('Smelter Look-up'!$C:$C,MATCH($A257,'Smelter Look-up'!$E:$E,0)))</f>
        <v>Emerald Jewel Industry India Limited (Unit 1)</v>
      </c>
      <c r="D257" s="230" t="str">
        <f>IF(ISBLANK(A257),"",INDEX('Smelter Look-up'!$C$5:$C$700,MATCH(A257,'Smelter Look-up'!$E$5:$E$700,0)))</f>
        <v>Emerald Jewel Industry India Limited (Unit 1)</v>
      </c>
      <c r="E257" s="182" t="str">
        <f ca="1">IF(ISERROR($V257),"",OFFSET('Smelter Look-up'!$D$4,$V257-4,0)&amp;"")</f>
        <v>INDIA</v>
      </c>
      <c r="F257" s="182" t="str">
        <f ca="1">IF(ISERROR($V257),"",OFFSET('Smelter Look-up'!$E$4,$V257-4,0))</f>
        <v>CID003487</v>
      </c>
      <c r="G257" s="182" t="str">
        <f ca="1">IF(C257=$X$4,IF(ISERROR($V257),"Enter smelter details","RMI"),IF(ISERROR($V257),"",OFFSET('Smelter Look-up'!$F$4,$V257-4,0)))</f>
        <v>RMI</v>
      </c>
      <c r="H257" s="183">
        <f ca="1">IF(ISERROR($V257),"",OFFSET('Smelter Look-up'!$G$4,$V257-4,0))</f>
        <v>0</v>
      </c>
      <c r="I257" s="184" t="str">
        <f ca="1">IF(ISERROR($V257),"",OFFSET('Smelter Look-up'!$H$4,$V257-4,0))</f>
        <v>Coimbatore</v>
      </c>
      <c r="J257" s="184" t="str">
        <f ca="1">IF(ISERROR($V257),"",OFFSET('Smelter Look-up'!$I$4,$V257-4,0))</f>
        <v>Tamil Nādu</v>
      </c>
      <c r="K257" s="224"/>
      <c r="L257" s="224"/>
      <c r="M257" s="224"/>
      <c r="N257" s="224"/>
      <c r="O257" s="224"/>
      <c r="P257" s="185"/>
      <c r="Q257" s="225"/>
      <c r="R257" s="182" t="str">
        <f ca="1">IF(ISERROR($V257),"",OFFSET('Smelter Look-up'!$C$4,$V257-4,0)&amp;"")</f>
        <v>Emerald Jewel Industry India Limited (Unit 1)</v>
      </c>
      <c r="S257" s="181" t="str">
        <f t="shared" ca="1" si="32"/>
        <v>IN</v>
      </c>
      <c r="T257" s="181" t="str">
        <f ca="1">IF(B257="","",IF(ISERROR(MATCH($J257,SorP!$B$1:$B$6226,0)),"",INDIRECT("'SorP'!$A$"&amp;MATCH($S257&amp;$J257,SorP!C:C,0))))</f>
        <v>IN-TN</v>
      </c>
      <c r="U257" s="201"/>
      <c r="V257" s="226">
        <f ca="1">IF(C257="",NA(),IF(OR(C257="Smelter not listed",C257="Smelter not yet identified"),MATCH($B257&amp;$D257,'Smelter Look-up'!$J:$J,0),MATCH($B257&amp;$C257,'Smelter Look-up'!$J:$J,0)))</f>
        <v>78</v>
      </c>
      <c r="X257" s="227">
        <f t="shared" ca="1" si="33"/>
        <v>0</v>
      </c>
      <c r="AB257" s="228" t="str">
        <f t="shared" ca="1" si="34"/>
        <v>GoldEmerald Jewel Industry India Limited (Unit 1)</v>
      </c>
    </row>
    <row r="258" spans="1:28" s="227" customFormat="1" ht="89.25">
      <c r="A258" s="299" t="s">
        <v>14922</v>
      </c>
      <c r="B258" s="182" t="str">
        <f ca="1">IF(LEN(A258)=0,"",INDEX('Smelter Look-up'!$A:$A,MATCH($A258,'Smelter Look-up'!$E:$E,0)))</f>
        <v>Gold</v>
      </c>
      <c r="C258" s="186" t="str">
        <f ca="1">IF(LEN(A258)=0,"",INDEX('Smelter Look-up'!$C:$C,MATCH($A258,'Smelter Look-up'!$E:$E,0)))</f>
        <v>Emerald Jewel Industry India Limited (Unit 2)</v>
      </c>
      <c r="D258" s="230" t="str">
        <f>IF(ISBLANK(A258),"",INDEX('Smelter Look-up'!$C$5:$C$700,MATCH(A258,'Smelter Look-up'!$E$5:$E$700,0)))</f>
        <v>Emerald Jewel Industry India Limited (Unit 2)</v>
      </c>
      <c r="E258" s="182" t="str">
        <f ca="1">IF(ISERROR($V258),"",OFFSET('Smelter Look-up'!$D$4,$V258-4,0)&amp;"")</f>
        <v>INDIA</v>
      </c>
      <c r="F258" s="182" t="str">
        <f ca="1">IF(ISERROR($V258),"",OFFSET('Smelter Look-up'!$E$4,$V258-4,0))</f>
        <v>CID003488</v>
      </c>
      <c r="G258" s="182" t="str">
        <f ca="1">IF(C258=$X$4,IF(ISERROR($V258),"Enter smelter details","RMI"),IF(ISERROR($V258),"",OFFSET('Smelter Look-up'!$F$4,$V258-4,0)))</f>
        <v>RMI</v>
      </c>
      <c r="H258" s="183">
        <f ca="1">IF(ISERROR($V258),"",OFFSET('Smelter Look-up'!$G$4,$V258-4,0))</f>
        <v>0</v>
      </c>
      <c r="I258" s="184" t="str">
        <f ca="1">IF(ISERROR($V258),"",OFFSET('Smelter Look-up'!$H$4,$V258-4,0))</f>
        <v>Coimbatore</v>
      </c>
      <c r="J258" s="184" t="str">
        <f ca="1">IF(ISERROR($V258),"",OFFSET('Smelter Look-up'!$I$4,$V258-4,0))</f>
        <v>Tamil Nādu</v>
      </c>
      <c r="K258" s="224"/>
      <c r="L258" s="224"/>
      <c r="M258" s="224"/>
      <c r="N258" s="224"/>
      <c r="O258" s="224"/>
      <c r="P258" s="185"/>
      <c r="Q258" s="225"/>
      <c r="R258" s="182" t="str">
        <f ca="1">IF(ISERROR($V258),"",OFFSET('Smelter Look-up'!$C$4,$V258-4,0)&amp;"")</f>
        <v>Emerald Jewel Industry India Limited (Unit 2)</v>
      </c>
      <c r="S258" s="181" t="str">
        <f t="shared" ca="1" si="32"/>
        <v>IN</v>
      </c>
      <c r="T258" s="181" t="str">
        <f ca="1">IF(B258="","",IF(ISERROR(MATCH($J258,SorP!$B$1:$B$6226,0)),"",INDIRECT("'SorP'!$A$"&amp;MATCH($S258&amp;$J258,SorP!C:C,0))))</f>
        <v>IN-TN</v>
      </c>
      <c r="U258" s="201"/>
      <c r="V258" s="226">
        <f ca="1">IF(C258="",NA(),IF(OR(C258="Smelter not listed",C258="Smelter not yet identified"),MATCH($B258&amp;$D258,'Smelter Look-up'!$J:$J,0),MATCH($B258&amp;$C258,'Smelter Look-up'!$J:$J,0)))</f>
        <v>79</v>
      </c>
      <c r="X258" s="227">
        <f t="shared" ca="1" si="33"/>
        <v>0</v>
      </c>
      <c r="AB258" s="228" t="str">
        <f t="shared" ca="1" si="34"/>
        <v>GoldEmerald Jewel Industry India Limited (Unit 2)</v>
      </c>
    </row>
    <row r="259" spans="1:28" s="227" customFormat="1" ht="89.25">
      <c r="A259" s="299" t="s">
        <v>14924</v>
      </c>
      <c r="B259" s="182" t="str">
        <f ca="1">IF(LEN(A259)=0,"",INDEX('Smelter Look-up'!$A:$A,MATCH($A259,'Smelter Look-up'!$E:$E,0)))</f>
        <v>Gold</v>
      </c>
      <c r="C259" s="186" t="str">
        <f ca="1">IF(LEN(A259)=0,"",INDEX('Smelter Look-up'!$C:$C,MATCH($A259,'Smelter Look-up'!$E:$E,0)))</f>
        <v>Emerald Jewel Industry India Limited (Unit 3)</v>
      </c>
      <c r="D259" s="230" t="str">
        <f>IF(ISBLANK(A259),"",INDEX('Smelter Look-up'!$C$5:$C$700,MATCH(A259,'Smelter Look-up'!$E$5:$E$700,0)))</f>
        <v>Emerald Jewel Industry India Limited (Unit 3)</v>
      </c>
      <c r="E259" s="182" t="str">
        <f ca="1">IF(ISERROR($V259),"",OFFSET('Smelter Look-up'!$D$4,$V259-4,0)&amp;"")</f>
        <v>INDIA</v>
      </c>
      <c r="F259" s="182" t="str">
        <f ca="1">IF(ISERROR($V259),"",OFFSET('Smelter Look-up'!$E$4,$V259-4,0))</f>
        <v>CID003489</v>
      </c>
      <c r="G259" s="182" t="str">
        <f ca="1">IF(C259=$X$4,IF(ISERROR($V259),"Enter smelter details","RMI"),IF(ISERROR($V259),"",OFFSET('Smelter Look-up'!$F$4,$V259-4,0)))</f>
        <v>RMI</v>
      </c>
      <c r="H259" s="183">
        <f ca="1">IF(ISERROR($V259),"",OFFSET('Smelter Look-up'!$G$4,$V259-4,0))</f>
        <v>0</v>
      </c>
      <c r="I259" s="184" t="str">
        <f ca="1">IF(ISERROR($V259),"",OFFSET('Smelter Look-up'!$H$4,$V259-4,0))</f>
        <v>Coimbatore</v>
      </c>
      <c r="J259" s="184" t="str">
        <f ca="1">IF(ISERROR($V259),"",OFFSET('Smelter Look-up'!$I$4,$V259-4,0))</f>
        <v>Tamil Nādu</v>
      </c>
      <c r="K259" s="224"/>
      <c r="L259" s="224"/>
      <c r="M259" s="224"/>
      <c r="N259" s="224"/>
      <c r="O259" s="224"/>
      <c r="P259" s="185"/>
      <c r="Q259" s="225"/>
      <c r="R259" s="182" t="str">
        <f ca="1">IF(ISERROR($V259),"",OFFSET('Smelter Look-up'!$C$4,$V259-4,0)&amp;"")</f>
        <v>Emerald Jewel Industry India Limited (Unit 3)</v>
      </c>
      <c r="S259" s="181" t="str">
        <f t="shared" ca="1" si="32"/>
        <v>IN</v>
      </c>
      <c r="T259" s="181" t="str">
        <f ca="1">IF(B259="","",IF(ISERROR(MATCH($J259,SorP!$B$1:$B$6226,0)),"",INDIRECT("'SorP'!$A$"&amp;MATCH($S259&amp;$J259,SorP!C:C,0))))</f>
        <v>IN-TN</v>
      </c>
      <c r="U259" s="201"/>
      <c r="V259" s="226">
        <f ca="1">IF(C259="",NA(),IF(OR(C259="Smelter not listed",C259="Smelter not yet identified"),MATCH($B259&amp;$D259,'Smelter Look-up'!$J:$J,0),MATCH($B259&amp;$C259,'Smelter Look-up'!$J:$J,0)))</f>
        <v>80</v>
      </c>
      <c r="X259" s="227">
        <f t="shared" ca="1" si="33"/>
        <v>0</v>
      </c>
      <c r="AB259" s="228" t="str">
        <f t="shared" ca="1" si="34"/>
        <v>GoldEmerald Jewel Industry India Limited (Unit 3)</v>
      </c>
    </row>
    <row r="260" spans="1:28" s="227" customFormat="1" ht="89.25">
      <c r="A260" s="299" t="s">
        <v>14926</v>
      </c>
      <c r="B260" s="182" t="str">
        <f ca="1">IF(LEN(A260)=0,"",INDEX('Smelter Look-up'!$A:$A,MATCH($A260,'Smelter Look-up'!$E:$E,0)))</f>
        <v>Gold</v>
      </c>
      <c r="C260" s="186" t="str">
        <f ca="1">IF(LEN(A260)=0,"",INDEX('Smelter Look-up'!$C:$C,MATCH($A260,'Smelter Look-up'!$E:$E,0)))</f>
        <v>Emerald Jewel Industry India Limited (Unit 4)</v>
      </c>
      <c r="D260" s="230" t="str">
        <f>IF(ISBLANK(A260),"",INDEX('Smelter Look-up'!$C$5:$C$700,MATCH(A260,'Smelter Look-up'!$E$5:$E$700,0)))</f>
        <v>Emerald Jewel Industry India Limited (Unit 4)</v>
      </c>
      <c r="E260" s="182" t="str">
        <f ca="1">IF(ISERROR($V260),"",OFFSET('Smelter Look-up'!$D$4,$V260-4,0)&amp;"")</f>
        <v>INDIA</v>
      </c>
      <c r="F260" s="182" t="str">
        <f ca="1">IF(ISERROR($V260),"",OFFSET('Smelter Look-up'!$E$4,$V260-4,0))</f>
        <v>CID003490</v>
      </c>
      <c r="G260" s="182" t="str">
        <f ca="1">IF(C260=$X$4,IF(ISERROR($V260),"Enter smelter details","RMI"),IF(ISERROR($V260),"",OFFSET('Smelter Look-up'!$F$4,$V260-4,0)))</f>
        <v>RMI</v>
      </c>
      <c r="H260" s="183">
        <f ca="1">IF(ISERROR($V260),"",OFFSET('Smelter Look-up'!$G$4,$V260-4,0))</f>
        <v>0</v>
      </c>
      <c r="I260" s="184" t="str">
        <f ca="1">IF(ISERROR($V260),"",OFFSET('Smelter Look-up'!$H$4,$V260-4,0))</f>
        <v>Coimbatore</v>
      </c>
      <c r="J260" s="184" t="str">
        <f ca="1">IF(ISERROR($V260),"",OFFSET('Smelter Look-up'!$I$4,$V260-4,0))</f>
        <v>Tamil Nādu</v>
      </c>
      <c r="K260" s="224"/>
      <c r="L260" s="224"/>
      <c r="M260" s="224"/>
      <c r="N260" s="224"/>
      <c r="O260" s="224"/>
      <c r="P260" s="185"/>
      <c r="Q260" s="225"/>
      <c r="R260" s="182" t="str">
        <f ca="1">IF(ISERROR($V260),"",OFFSET('Smelter Look-up'!$C$4,$V260-4,0)&amp;"")</f>
        <v>Emerald Jewel Industry India Limited (Unit 4)</v>
      </c>
      <c r="S260" s="181" t="str">
        <f t="shared" ca="1" si="32"/>
        <v>IN</v>
      </c>
      <c r="T260" s="181" t="str">
        <f ca="1">IF(B260="","",IF(ISERROR(MATCH($J260,SorP!$B$1:$B$6226,0)),"",INDIRECT("'SorP'!$A$"&amp;MATCH($S260&amp;$J260,SorP!C:C,0))))</f>
        <v>IN-TN</v>
      </c>
      <c r="U260" s="201"/>
      <c r="V260" s="226">
        <f ca="1">IF(C260="",NA(),IF(OR(C260="Smelter not listed",C260="Smelter not yet identified"),MATCH($B260&amp;$D260,'Smelter Look-up'!$J:$J,0),MATCH($B260&amp;$C260,'Smelter Look-up'!$J:$J,0)))</f>
        <v>81</v>
      </c>
      <c r="X260" s="227">
        <f t="shared" ca="1" si="33"/>
        <v>0</v>
      </c>
      <c r="AB260" s="228" t="str">
        <f t="shared" ca="1" si="34"/>
        <v>GoldEmerald Jewel Industry India Limited (Unit 4)</v>
      </c>
    </row>
    <row r="261" spans="1:28" s="227" customFormat="1" ht="38.25">
      <c r="A261" s="299" t="s">
        <v>14931</v>
      </c>
      <c r="B261" s="182" t="str">
        <f ca="1">IF(LEN(A261)=0,"",INDEX('Smelter Look-up'!$A:$A,MATCH($A261,'Smelter Look-up'!$E:$E,0)))</f>
        <v>Gold</v>
      </c>
      <c r="C261" s="186" t="str">
        <f ca="1">IF(LEN(A261)=0,"",INDEX('Smelter Look-up'!$C:$C,MATCH($A261,'Smelter Look-up'!$E:$E,0)))</f>
        <v>K.A. Rasmussen</v>
      </c>
      <c r="D261" s="230" t="str">
        <f>IF(ISBLANK(A261),"",INDEX('Smelter Look-up'!$C$5:$C$700,MATCH(A261,'Smelter Look-up'!$E$5:$E$700,0)))</f>
        <v>K.A. Rasmussen</v>
      </c>
      <c r="E261" s="182" t="str">
        <f ca="1">IF(ISERROR($V261),"",OFFSET('Smelter Look-up'!$D$4,$V261-4,0)&amp;"")</f>
        <v>NORWAY</v>
      </c>
      <c r="F261" s="182" t="str">
        <f ca="1">IF(ISERROR($V261),"",OFFSET('Smelter Look-up'!$E$4,$V261-4,0))</f>
        <v>CID003497</v>
      </c>
      <c r="G261" s="182" t="str">
        <f ca="1">IF(C261=$X$4,IF(ISERROR($V261),"Enter smelter details","RMI"),IF(ISERROR($V261),"",OFFSET('Smelter Look-up'!$F$4,$V261-4,0)))</f>
        <v>RMI</v>
      </c>
      <c r="H261" s="183">
        <f ca="1">IF(ISERROR($V261),"",OFFSET('Smelter Look-up'!$G$4,$V261-4,0))</f>
        <v>0</v>
      </c>
      <c r="I261" s="184" t="str">
        <f ca="1">IF(ISERROR($V261),"",OFFSET('Smelter Look-up'!$H$4,$V261-4,0))</f>
        <v>Hamar</v>
      </c>
      <c r="J261" s="184" t="str">
        <f ca="1">IF(ISERROR($V261),"",OFFSET('Smelter Look-up'!$I$4,$V261-4,0))</f>
        <v>Innlandet</v>
      </c>
      <c r="K261" s="224"/>
      <c r="L261" s="224"/>
      <c r="M261" s="224"/>
      <c r="N261" s="224"/>
      <c r="O261" s="224"/>
      <c r="P261" s="185"/>
      <c r="Q261" s="225"/>
      <c r="R261" s="182" t="str">
        <f ca="1">IF(ISERROR($V261),"",OFFSET('Smelter Look-up'!$C$4,$V261-4,0)&amp;"")</f>
        <v>K.A. Rasmussen</v>
      </c>
      <c r="S261" s="181" t="str">
        <f t="shared" ref="S261" ca="1" si="35">IF(B261="","",IF(ISERROR(MATCH($E261,CL,0)),"Unknown",INDIRECT("'C'!$A$"&amp;MATCH($E261,CL,0)+1)))</f>
        <v>NO</v>
      </c>
      <c r="T261" s="181" t="str">
        <f ca="1">IF(B261="","",IF(ISERROR(MATCH($J261,SorP!$B$1:$B$6226,0)),"",INDIRECT("'SorP'!$A$"&amp;MATCH($S261&amp;$J261,SorP!C:C,0))))</f>
        <v>NO-34</v>
      </c>
      <c r="U261" s="201"/>
      <c r="V261" s="226">
        <f ca="1">IF(C261="",NA(),IF(OR(C261="Smelter not listed",C261="Smelter not yet identified"),MATCH($B261&amp;$D261,'Smelter Look-up'!$J:$J,0),MATCH($B261&amp;$C261,'Smelter Look-up'!$J:$J,0)))</f>
        <v>138</v>
      </c>
      <c r="X261" s="227">
        <f t="shared" ref="X261" ca="1" si="36">IF(AND(C261="Smelter not listed",OR(LEN(D261)=0,LEN(E261)=0)),1,0)</f>
        <v>0</v>
      </c>
      <c r="AB261" s="228" t="str">
        <f t="shared" ref="AB261" ca="1" si="37">B261&amp;C261</f>
        <v>GoldK.A. Rasmussen</v>
      </c>
    </row>
    <row r="262" spans="1:28" s="227" customFormat="1" ht="25.5">
      <c r="A262" s="299" t="s">
        <v>14916</v>
      </c>
      <c r="B262" s="182" t="str">
        <f ca="1">IF(LEN(A262)=0,"",INDEX('Smelter Look-up'!$A:$A,MATCH($A262,'Smelter Look-up'!$E:$E,0)))</f>
        <v>Gold</v>
      </c>
      <c r="C262" s="186" t="str">
        <f ca="1">IF(LEN(A262)=0,"",INDEX('Smelter Look-up'!$C:$C,MATCH($A262,'Smelter Look-up'!$E:$E,0)))</f>
        <v>Alexy Metals</v>
      </c>
      <c r="D262" s="230" t="str">
        <f>IF(ISBLANK(A262),"",INDEX('Smelter Look-up'!$C$5:$C$700,MATCH(A262,'Smelter Look-up'!$E$5:$E$700,0)))</f>
        <v>Alexy Metals</v>
      </c>
      <c r="E262" s="182" t="str">
        <f ca="1">IF(ISERROR($V262),"",OFFSET('Smelter Look-up'!$D$4,$V262-4,0)&amp;"")</f>
        <v>UNITED STATES OF AMERICA</v>
      </c>
      <c r="F262" s="182" t="str">
        <f ca="1">IF(ISERROR($V262),"",OFFSET('Smelter Look-up'!$E$4,$V262-4,0))</f>
        <v>CID003500</v>
      </c>
      <c r="G262" s="182" t="str">
        <f ca="1">IF(C262=$X$4,IF(ISERROR($V262),"Enter smelter details","RMI"),IF(ISERROR($V262),"",OFFSET('Smelter Look-up'!$F$4,$V262-4,0)))</f>
        <v>RMI</v>
      </c>
      <c r="H262" s="183">
        <f ca="1">IF(ISERROR($V262),"",OFFSET('Smelter Look-up'!$G$4,$V262-4,0))</f>
        <v>0</v>
      </c>
      <c r="I262" s="184" t="str">
        <f ca="1">IF(ISERROR($V262),"",OFFSET('Smelter Look-up'!$H$4,$V262-4,0))</f>
        <v>Mentor</v>
      </c>
      <c r="J262" s="184" t="str">
        <f ca="1">IF(ISERROR($V262),"",OFFSET('Smelter Look-up'!$I$4,$V262-4,0))</f>
        <v>Ohio</v>
      </c>
      <c r="K262" s="224"/>
      <c r="L262" s="224"/>
      <c r="M262" s="224"/>
      <c r="N262" s="224"/>
      <c r="O262" s="224"/>
      <c r="P262" s="185"/>
      <c r="Q262" s="225"/>
      <c r="R262" s="182" t="str">
        <f ca="1">IF(ISERROR($V262),"",OFFSET('Smelter Look-up'!$C$4,$V262-4,0)&amp;"")</f>
        <v>Alexy Metals</v>
      </c>
      <c r="S262" s="181" t="str">
        <f t="shared" ref="S262:S274" ca="1" si="38">IF(B262="","",IF(ISERROR(MATCH($E262,CL,0)),"Unknown",INDIRECT("'C'!$A$"&amp;MATCH($E262,CL,0)+1)))</f>
        <v>US</v>
      </c>
      <c r="T262" s="181" t="str">
        <f ca="1">IF(B262="","",IF(ISERROR(MATCH($J262,SorP!$B$1:$B$6226,0)),"",INDIRECT("'SorP'!$A$"&amp;MATCH($S262&amp;$J262,SorP!C:C,0))))</f>
        <v>US-OH</v>
      </c>
      <c r="U262" s="201"/>
      <c r="V262" s="226">
        <f ca="1">IF(C262="",NA(),IF(OR(C262="Smelter not listed",C262="Smelter not yet identified"),MATCH($B262&amp;$D262,'Smelter Look-up'!$J:$J,0),MATCH($B262&amp;$C262,'Smelter Look-up'!$J:$J,0)))</f>
        <v>18</v>
      </c>
      <c r="X262" s="227">
        <f t="shared" ref="X262:X274" ca="1" si="39">IF(AND(C262="Smelter not listed",OR(LEN(D262)=0,LEN(E262)=0)),1,0)</f>
        <v>0</v>
      </c>
      <c r="AB262" s="228" t="str">
        <f t="shared" ref="AB262:AB274" ca="1" si="40">B262&amp;C262</f>
        <v>GoldAlexy Metals</v>
      </c>
    </row>
    <row r="263" spans="1:28" s="227" customFormat="1" ht="38.25">
      <c r="A263" s="299" t="s">
        <v>14934</v>
      </c>
      <c r="B263" s="182" t="str">
        <f ca="1">IF(LEN(A263)=0,"",INDEX('Smelter Look-up'!$A:$A,MATCH($A263,'Smelter Look-up'!$E:$E,0)))</f>
        <v>Gold</v>
      </c>
      <c r="C263" s="186" t="str">
        <f ca="1">IF(LEN(A263)=0,"",INDEX('Smelter Look-up'!$C:$C,MATCH($A263,'Smelter Look-up'!$E:$E,0)))</f>
        <v>MD Overseas</v>
      </c>
      <c r="D263" s="230" t="str">
        <f>IF(ISBLANK(A263),"",INDEX('Smelter Look-up'!$C$5:$C$700,MATCH(A263,'Smelter Look-up'!$E$5:$E$700,0)))</f>
        <v>MD Overseas</v>
      </c>
      <c r="E263" s="182" t="str">
        <f ca="1">IF(ISERROR($V263),"",OFFSET('Smelter Look-up'!$D$4,$V263-4,0)&amp;"")</f>
        <v>INDIA</v>
      </c>
      <c r="F263" s="182" t="str">
        <f ca="1">IF(ISERROR($V263),"",OFFSET('Smelter Look-up'!$E$4,$V263-4,0))</f>
        <v>CID003548</v>
      </c>
      <c r="G263" s="182" t="str">
        <f ca="1">IF(C263=$X$4,IF(ISERROR($V263),"Enter smelter details","RMI"),IF(ISERROR($V263),"",OFFSET('Smelter Look-up'!$F$4,$V263-4,0)))</f>
        <v>RMI</v>
      </c>
      <c r="H263" s="183">
        <f ca="1">IF(ISERROR($V263),"",OFFSET('Smelter Look-up'!$G$4,$V263-4,0))</f>
        <v>0</v>
      </c>
      <c r="I263" s="184" t="str">
        <f ca="1">IF(ISERROR($V263),"",OFFSET('Smelter Look-up'!$H$4,$V263-4,0))</f>
        <v>Rudrapur</v>
      </c>
      <c r="J263" s="184" t="str">
        <f ca="1">IF(ISERROR($V263),"",OFFSET('Smelter Look-up'!$I$4,$V263-4,0))</f>
        <v>Uttarākhand</v>
      </c>
      <c r="K263" s="224"/>
      <c r="L263" s="224"/>
      <c r="M263" s="224"/>
      <c r="N263" s="224"/>
      <c r="O263" s="224"/>
      <c r="P263" s="185"/>
      <c r="Q263" s="225"/>
      <c r="R263" s="182" t="str">
        <f ca="1">IF(ISERROR($V263),"",OFFSET('Smelter Look-up'!$C$4,$V263-4,0)&amp;"")</f>
        <v>MD Overseas</v>
      </c>
      <c r="S263" s="181" t="str">
        <f t="shared" ca="1" si="38"/>
        <v>IN</v>
      </c>
      <c r="T263" s="181" t="str">
        <f ca="1">IF(B263="","",IF(ISERROR(MATCH($J263,SorP!$B$1:$B$6226,0)),"",INDIRECT("'SorP'!$A$"&amp;MATCH($S263&amp;$J263,SorP!C:C,0))))</f>
        <v>IN-UK</v>
      </c>
      <c r="U263" s="201"/>
      <c r="V263" s="226">
        <f ca="1">IF(C263="",NA(),IF(OR(C263="Smelter not listed",C263="Smelter not yet identified"),MATCH($B263&amp;$D263,'Smelter Look-up'!$J:$J,0),MATCH($B263&amp;$C263,'Smelter Look-up'!$J:$J,0)))</f>
        <v>171</v>
      </c>
      <c r="X263" s="227">
        <f t="shared" ca="1" si="39"/>
        <v>0</v>
      </c>
      <c r="AB263" s="228" t="str">
        <f t="shared" ca="1" si="40"/>
        <v>GoldMD Overseas</v>
      </c>
    </row>
    <row r="264" spans="1:28" s="227" customFormat="1" ht="51">
      <c r="A264" s="299" t="s">
        <v>14938</v>
      </c>
      <c r="B264" s="182" t="str">
        <f ca="1">IF(LEN(A264)=0,"",INDEX('Smelter Look-up'!$A:$A,MATCH($A264,'Smelter Look-up'!$E:$E,0)))</f>
        <v>Gold</v>
      </c>
      <c r="C264" s="186" t="str">
        <f ca="1">IF(LEN(A264)=0,"",INDEX('Smelter Look-up'!$C:$C,MATCH($A264,'Smelter Look-up'!$E:$E,0)))</f>
        <v>Metallix Refining Inc.</v>
      </c>
      <c r="D264" s="230" t="str">
        <f>IF(ISBLANK(A264),"",INDEX('Smelter Look-up'!$C$5:$C$700,MATCH(A264,'Smelter Look-up'!$E$5:$E$700,0)))</f>
        <v>Metallix Refining Inc.</v>
      </c>
      <c r="E264" s="182" t="str">
        <f ca="1">IF(ISERROR($V264),"",OFFSET('Smelter Look-up'!$D$4,$V264-4,0)&amp;"")</f>
        <v>UNITED STATES OF AMERICA</v>
      </c>
      <c r="F264" s="182" t="str">
        <f ca="1">IF(ISERROR($V264),"",OFFSET('Smelter Look-up'!$E$4,$V264-4,0))</f>
        <v>CID003557</v>
      </c>
      <c r="G264" s="182" t="str">
        <f ca="1">IF(C264=$X$4,IF(ISERROR($V264),"Enter smelter details","RMI"),IF(ISERROR($V264),"",OFFSET('Smelter Look-up'!$F$4,$V264-4,0)))</f>
        <v>RMI</v>
      </c>
      <c r="H264" s="183">
        <f ca="1">IF(ISERROR($V264),"",OFFSET('Smelter Look-up'!$G$4,$V264-4,0))</f>
        <v>0</v>
      </c>
      <c r="I264" s="184" t="str">
        <f ca="1">IF(ISERROR($V264),"",OFFSET('Smelter Look-up'!$H$4,$V264-4,0))</f>
        <v>Greenville</v>
      </c>
      <c r="J264" s="184" t="str">
        <f ca="1">IF(ISERROR($V264),"",OFFSET('Smelter Look-up'!$I$4,$V264-4,0))</f>
        <v>North Carolina</v>
      </c>
      <c r="K264" s="224"/>
      <c r="L264" s="224"/>
      <c r="M264" s="224"/>
      <c r="N264" s="224"/>
      <c r="O264" s="224"/>
      <c r="P264" s="185"/>
      <c r="Q264" s="225"/>
      <c r="R264" s="182" t="str">
        <f ca="1">IF(ISERROR($V264),"",OFFSET('Smelter Look-up'!$C$4,$V264-4,0)&amp;"")</f>
        <v>Metallix Refining Inc.</v>
      </c>
      <c r="S264" s="181" t="str">
        <f t="shared" ca="1" si="38"/>
        <v>US</v>
      </c>
      <c r="T264" s="181" t="str">
        <f ca="1">IF(B264="","",IF(ISERROR(MATCH($J264,SorP!$B$1:$B$6226,0)),"",INDIRECT("'SorP'!$A$"&amp;MATCH($S264&amp;$J264,SorP!C:C,0))))</f>
        <v>US-NC</v>
      </c>
      <c r="U264" s="201"/>
      <c r="V264" s="226">
        <f ca="1">IF(C264="",NA(),IF(OR(C264="Smelter not listed",C264="Smelter not yet identified"),MATCH($B264&amp;$D264,'Smelter Look-up'!$J:$J,0),MATCH($B264&amp;$C264,'Smelter Look-up'!$J:$J,0)))</f>
        <v>175</v>
      </c>
      <c r="X264" s="227">
        <f t="shared" ca="1" si="39"/>
        <v>0</v>
      </c>
      <c r="AB264" s="228" t="str">
        <f t="shared" ca="1" si="40"/>
        <v>GoldMetallix Refining Inc.</v>
      </c>
    </row>
    <row r="265" spans="1:28" s="227" customFormat="1" ht="38.25">
      <c r="A265" s="299" t="s">
        <v>15274</v>
      </c>
      <c r="B265" s="182" t="str">
        <f ca="1">IF(LEN(A265)=0,"",INDEX('Smelter Look-up'!$A:$A,MATCH($A265,'Smelter Look-up'!$E:$E,0)))</f>
        <v>Gold</v>
      </c>
      <c r="C265" s="186" t="str">
        <f ca="1">IF(LEN(A265)=0,"",INDEX('Smelter Look-up'!$C:$C,MATCH($A265,'Smelter Look-up'!$E:$E,0)))</f>
        <v>ABC Refinery Pty Ltd.</v>
      </c>
      <c r="D265" s="230" t="str">
        <f>IF(ISBLANK(A265),"",INDEX('Smelter Look-up'!$C$5:$C$700,MATCH(A265,'Smelter Look-up'!$E$5:$E$700,0)))</f>
        <v>ABC Refinery Pty Ltd.</v>
      </c>
      <c r="E265" s="182" t="str">
        <f ca="1">IF(ISERROR($V265),"",OFFSET('Smelter Look-up'!$D$4,$V265-4,0)&amp;"")</f>
        <v>AUSTRALIA</v>
      </c>
      <c r="F265" s="182" t="str">
        <f ca="1">IF(ISERROR($V265),"",OFFSET('Smelter Look-up'!$E$4,$V265-4,0))</f>
        <v>CID002920</v>
      </c>
      <c r="G265" s="182" t="str">
        <f ca="1">IF(C265=$X$4,IF(ISERROR($V265),"Enter smelter details","RMI"),IF(ISERROR($V265),"",OFFSET('Smelter Look-up'!$F$4,$V265-4,0)))</f>
        <v>RMI</v>
      </c>
      <c r="H265" s="183">
        <f ca="1">IF(ISERROR($V265),"",OFFSET('Smelter Look-up'!$G$4,$V265-4,0))</f>
        <v>0</v>
      </c>
      <c r="I265" s="184" t="str">
        <f ca="1">IF(ISERROR($V265),"",OFFSET('Smelter Look-up'!$H$4,$V265-4,0))</f>
        <v>Marrickville</v>
      </c>
      <c r="J265" s="184" t="str">
        <f ca="1">IF(ISERROR($V265),"",OFFSET('Smelter Look-up'!$I$4,$V265-4,0))</f>
        <v>New South Wales</v>
      </c>
      <c r="K265" s="224"/>
      <c r="L265" s="224"/>
      <c r="M265" s="224"/>
      <c r="N265" s="224"/>
      <c r="O265" s="224"/>
      <c r="P265" s="185"/>
      <c r="Q265" s="225"/>
      <c r="R265" s="182" t="str">
        <f ca="1">IF(ISERROR($V265),"",OFFSET('Smelter Look-up'!$C$4,$V265-4,0)&amp;"")</f>
        <v>ABC Refinery Pty Ltd.</v>
      </c>
      <c r="S265" s="181" t="str">
        <f t="shared" ca="1" si="38"/>
        <v>AU</v>
      </c>
      <c r="T265" s="181" t="str">
        <f ca="1">IF(B265="","",IF(ISERROR(MATCH($J265,SorP!$B$1:$B$6226,0)),"",INDIRECT("'SorP'!$A$"&amp;MATCH($S265&amp;$J265,SorP!C:C,0))))</f>
        <v>AU-NSW</v>
      </c>
      <c r="U265" s="201"/>
      <c r="V265" s="226">
        <f ca="1">IF(C265="",NA(),IF(OR(C265="Smelter not listed",C265="Smelter not yet identified"),MATCH($B265&amp;$D265,'Smelter Look-up'!$J:$J,0),MATCH($B265&amp;$C265,'Smelter Look-up'!$J:$J,0)))</f>
        <v>6</v>
      </c>
      <c r="X265" s="227">
        <f t="shared" ca="1" si="39"/>
        <v>0</v>
      </c>
      <c r="AB265" s="228" t="str">
        <f t="shared" ca="1" si="40"/>
        <v>GoldABC Refinery Pty Ltd.</v>
      </c>
    </row>
    <row r="266" spans="1:28" s="227" customFormat="1" ht="51">
      <c r="A266" s="299" t="s">
        <v>15282</v>
      </c>
      <c r="B266" s="182" t="str">
        <f ca="1">IF(LEN(A266)=0,"",INDEX('Smelter Look-up'!$A:$A,MATCH($A266,'Smelter Look-up'!$E:$E,0)))</f>
        <v>Gold</v>
      </c>
      <c r="C266" s="186" t="str">
        <f ca="1">IF(LEN(A266)=0,"",INDEX('Smelter Look-up'!$C:$C,MATCH($A266,'Smelter Look-up'!$E:$E,0)))</f>
        <v>Dongwu Gold Group</v>
      </c>
      <c r="D266" s="230" t="str">
        <f>IF(ISBLANK(A266),"",INDEX('Smelter Look-up'!$C$5:$C$700,MATCH(A266,'Smelter Look-up'!$E$5:$E$700,0)))</f>
        <v>Dongwu Gold Group</v>
      </c>
      <c r="E266" s="182" t="str">
        <f ca="1">IF(ISERROR($V266),"",OFFSET('Smelter Look-up'!$D$4,$V266-4,0)&amp;"")</f>
        <v>CHINA</v>
      </c>
      <c r="F266" s="182" t="str">
        <f ca="1">IF(ISERROR($V266),"",OFFSET('Smelter Look-up'!$E$4,$V266-4,0))</f>
        <v>CID003663</v>
      </c>
      <c r="G266" s="182" t="str">
        <f ca="1">IF(C266=$X$4,IF(ISERROR($V266),"Enter smelter details","RMI"),IF(ISERROR($V266),"",OFFSET('Smelter Look-up'!$F$4,$V266-4,0)))</f>
        <v>RMI</v>
      </c>
      <c r="H266" s="183">
        <f ca="1">IF(ISERROR($V266),"",OFFSET('Smelter Look-up'!$G$4,$V266-4,0))</f>
        <v>0</v>
      </c>
      <c r="I266" s="184" t="str">
        <f ca="1">IF(ISERROR($V266),"",OFFSET('Smelter Look-up'!$H$4,$V266-4,0))</f>
        <v>Suzhou City</v>
      </c>
      <c r="J266" s="184" t="str">
        <f ca="1">IF(ISERROR($V266),"",OFFSET('Smelter Look-up'!$I$4,$V266-4,0))</f>
        <v>Jiangsu Sheng</v>
      </c>
      <c r="K266" s="224"/>
      <c r="L266" s="224"/>
      <c r="M266" s="224"/>
      <c r="N266" s="224"/>
      <c r="O266" s="224"/>
      <c r="P266" s="185"/>
      <c r="Q266" s="225"/>
      <c r="R266" s="182" t="str">
        <f ca="1">IF(ISERROR($V266),"",OFFSET('Smelter Look-up'!$C$4,$V266-4,0)&amp;"")</f>
        <v>Dongwu Gold Group</v>
      </c>
      <c r="S266" s="181" t="str">
        <f t="shared" ca="1" si="38"/>
        <v>CN</v>
      </c>
      <c r="T266" s="181" t="str">
        <f ca="1">IF(B266="","",IF(ISERROR(MATCH($J266,SorP!$B$1:$B$6226,0)),"",INDIRECT("'SorP'!$A$"&amp;MATCH($S266&amp;$J266,SorP!C:C,0))))</f>
        <v>CN-JS</v>
      </c>
      <c r="U266" s="201"/>
      <c r="V266" s="226">
        <f ca="1">IF(C266="",NA(),IF(OR(C266="Smelter not listed",C266="Smelter not yet identified"),MATCH($B266&amp;$D266,'Smelter Look-up'!$J:$J,0),MATCH($B266&amp;$C266,'Smelter Look-up'!$J:$J,0)))</f>
        <v>66</v>
      </c>
      <c r="X266" s="227">
        <f t="shared" ca="1" si="39"/>
        <v>0</v>
      </c>
      <c r="AB266" s="228" t="str">
        <f t="shared" ca="1" si="40"/>
        <v>GoldDongwu Gold Group</v>
      </c>
    </row>
    <row r="267" spans="1:28" s="227" customFormat="1" ht="76.5">
      <c r="A267" s="299" t="s">
        <v>15292</v>
      </c>
      <c r="B267" s="182" t="str">
        <f ca="1">IF(LEN(A267)=0,"",INDEX('Smelter Look-up'!$A:$A,MATCH($A267,'Smelter Look-up'!$E:$E,0)))</f>
        <v>Gold</v>
      </c>
      <c r="C267" s="186" t="str">
        <f ca="1">IF(LEN(A267)=0,"",INDEX('Smelter Look-up'!$C:$C,MATCH($A267,'Smelter Look-up'!$E:$E,0)))</f>
        <v>Shenzhen CuiLu Gold Co., Ltd.</v>
      </c>
      <c r="D267" s="230" t="str">
        <f>IF(ISBLANK(A267),"",INDEX('Smelter Look-up'!$C$5:$C$700,MATCH(A267,'Smelter Look-up'!$E$5:$E$700,0)))</f>
        <v>Shenzhen CuiLu Gold Co., Ltd.</v>
      </c>
      <c r="E267" s="182" t="str">
        <f ca="1">IF(ISERROR($V267),"",OFFSET('Smelter Look-up'!$D$4,$V267-4,0)&amp;"")</f>
        <v>CHINA</v>
      </c>
      <c r="F267" s="182" t="str">
        <f ca="1">IF(ISERROR($V267),"",OFFSET('Smelter Look-up'!$E$4,$V267-4,0))</f>
        <v>CID002750</v>
      </c>
      <c r="G267" s="182" t="str">
        <f ca="1">IF(C267=$X$4,IF(ISERROR($V267),"Enter smelter details","RMI"),IF(ISERROR($V267),"",OFFSET('Smelter Look-up'!$F$4,$V267-4,0)))</f>
        <v>RMI</v>
      </c>
      <c r="H267" s="183">
        <f ca="1">IF(ISERROR($V267),"",OFFSET('Smelter Look-up'!$G$4,$V267-4,0))</f>
        <v>0</v>
      </c>
      <c r="I267" s="184" t="str">
        <f ca="1">IF(ISERROR($V267),"",OFFSET('Smelter Look-up'!$H$4,$V267-4,0))</f>
        <v>Shenzhen</v>
      </c>
      <c r="J267" s="184" t="str">
        <f ca="1">IF(ISERROR($V267),"",OFFSET('Smelter Look-up'!$I$4,$V267-4,0))</f>
        <v>Guangdong Sheng</v>
      </c>
      <c r="K267" s="224"/>
      <c r="L267" s="224"/>
      <c r="M267" s="224"/>
      <c r="N267" s="224"/>
      <c r="O267" s="224"/>
      <c r="P267" s="185"/>
      <c r="Q267" s="225"/>
      <c r="R267" s="182" t="str">
        <f ca="1">IF(ISERROR($V267),"",OFFSET('Smelter Look-up'!$C$4,$V267-4,0)&amp;"")</f>
        <v>Shenzhen CuiLu Gold Co., Ltd.</v>
      </c>
      <c r="S267" s="181" t="str">
        <f t="shared" ca="1" si="38"/>
        <v>CN</v>
      </c>
      <c r="T267" s="181" t="str">
        <f ca="1">IF(B267="","",IF(ISERROR(MATCH($J267,SorP!$B$1:$B$6226,0)),"",INDIRECT("'SorP'!$A$"&amp;MATCH($S267&amp;$J267,SorP!C:C,0))))</f>
        <v>CN-GD</v>
      </c>
      <c r="U267" s="201"/>
      <c r="V267" s="226">
        <f ca="1">IF(C267="",NA(),IF(OR(C267="Smelter not listed",C267="Smelter not yet identified"),MATCH($B267&amp;$D267,'Smelter Look-up'!$J:$J,0),MATCH($B267&amp;$C267,'Smelter Look-up'!$J:$J,0)))</f>
        <v>256</v>
      </c>
      <c r="X267" s="227">
        <f t="shared" ca="1" si="39"/>
        <v>0</v>
      </c>
      <c r="AB267" s="228" t="str">
        <f t="shared" ca="1" si="40"/>
        <v>GoldShenzhen CuiLu Gold Co., Ltd.</v>
      </c>
    </row>
    <row r="268" spans="1:28" s="227" customFormat="1" ht="51">
      <c r="A268" s="299" t="s">
        <v>15298</v>
      </c>
      <c r="B268" s="182" t="str">
        <f ca="1">IF(LEN(A268)=0,"",INDEX('Smelter Look-up'!$A:$A,MATCH($A268,'Smelter Look-up'!$E:$E,0)))</f>
        <v>Tantalum</v>
      </c>
      <c r="C268" s="186" t="str">
        <f ca="1">IF(LEN(A268)=0,"",INDEX('Smelter Look-up'!$C:$C,MATCH($A268,'Smelter Look-up'!$E:$E,0)))</f>
        <v>5D Production OU</v>
      </c>
      <c r="D268" s="230" t="str">
        <f>IF(ISBLANK(A268),"",INDEX('Smelter Look-up'!$C$5:$C$700,MATCH(A268,'Smelter Look-up'!$E$5:$E$700,0)))</f>
        <v>5D Production OU</v>
      </c>
      <c r="E268" s="182" t="str">
        <f ca="1">IF(ISERROR($V268),"",OFFSET('Smelter Look-up'!$D$4,$V268-4,0)&amp;"")</f>
        <v>ESTONIA</v>
      </c>
      <c r="F268" s="182" t="str">
        <f ca="1">IF(ISERROR($V268),"",OFFSET('Smelter Look-up'!$E$4,$V268-4,0))</f>
        <v>CID003926</v>
      </c>
      <c r="G268" s="182" t="str">
        <f ca="1">IF(C268=$X$4,IF(ISERROR($V268),"Enter smelter details","RMI"),IF(ISERROR($V268),"",OFFSET('Smelter Look-up'!$F$4,$V268-4,0)))</f>
        <v>RMI</v>
      </c>
      <c r="H268" s="183">
        <f ca="1">IF(ISERROR($V268),"",OFFSET('Smelter Look-up'!$G$4,$V268-4,0))</f>
        <v>0</v>
      </c>
      <c r="I268" s="184" t="str">
        <f ca="1">IF(ISERROR($V268),"",OFFSET('Smelter Look-up'!$H$4,$V268-4,0))</f>
        <v>Tallinn</v>
      </c>
      <c r="J268" s="184" t="str">
        <f ca="1">IF(ISERROR($V268),"",OFFSET('Smelter Look-up'!$I$4,$V268-4,0))</f>
        <v>Tallinn</v>
      </c>
      <c r="K268" s="224"/>
      <c r="L268" s="224"/>
      <c r="M268" s="224"/>
      <c r="N268" s="224"/>
      <c r="O268" s="224"/>
      <c r="P268" s="185"/>
      <c r="Q268" s="225"/>
      <c r="R268" s="182" t="str">
        <f ca="1">IF(ISERROR($V268),"",OFFSET('Smelter Look-up'!$C$4,$V268-4,0)&amp;"")</f>
        <v>5D Production OU</v>
      </c>
      <c r="S268" s="181" t="str">
        <f t="shared" ca="1" si="38"/>
        <v>EE</v>
      </c>
      <c r="T268" s="181" t="str">
        <f ca="1">IF(B268="","",IF(ISERROR(MATCH($J268,SorP!$B$1:$B$6226,0)),"",INDIRECT("'SorP'!$A$"&amp;MATCH($S268&amp;$J268,SorP!C:C,0))))</f>
        <v>EE-784</v>
      </c>
      <c r="U268" s="201"/>
      <c r="V268" s="226">
        <f ca="1">IF(C268="",NA(),IF(OR(C268="Smelter not listed",C268="Smelter not yet identified"),MATCH($B268&amp;$D268,'Smelter Look-up'!$J:$J,0),MATCH($B268&amp;$C268,'Smelter Look-up'!$J:$J,0)))</f>
        <v>331</v>
      </c>
      <c r="X268" s="227">
        <f t="shared" ca="1" si="39"/>
        <v>0</v>
      </c>
      <c r="AB268" s="228" t="str">
        <f t="shared" ca="1" si="40"/>
        <v>Tantalum5D Production OU</v>
      </c>
    </row>
    <row r="269" spans="1:28" s="227" customFormat="1" ht="51">
      <c r="A269" s="299" t="s">
        <v>15278</v>
      </c>
      <c r="B269" s="182" t="str">
        <f ca="1">IF(LEN(A269)=0,"",INDEX('Smelter Look-up'!$A:$A,MATCH($A269,'Smelter Look-up'!$E:$E,0)))</f>
        <v>Gold</v>
      </c>
      <c r="C269" s="186" t="str">
        <f ca="1">IF(LEN(A269)=0,"",INDEX('Smelter Look-up'!$C:$C,MATCH($A269,'Smelter Look-up'!$E:$E,0)))</f>
        <v>Albino Mountinho Lda.</v>
      </c>
      <c r="D269" s="230" t="str">
        <f>IF(ISBLANK(A269),"",INDEX('Smelter Look-up'!$C$5:$C$700,MATCH(A269,'Smelter Look-up'!$E$5:$E$700,0)))</f>
        <v>Albino Mountinho Lda.</v>
      </c>
      <c r="E269" s="182" t="str">
        <f ca="1">IF(ISERROR($V269),"",OFFSET('Smelter Look-up'!$D$4,$V269-4,0)&amp;"")</f>
        <v>PORTUGAL</v>
      </c>
      <c r="F269" s="182" t="str">
        <f ca="1">IF(ISERROR($V269),"",OFFSET('Smelter Look-up'!$E$4,$V269-4,0))</f>
        <v>CID002760</v>
      </c>
      <c r="G269" s="182" t="str">
        <f ca="1">IF(C269=$X$4,IF(ISERROR($V269),"Enter smelter details","RMI"),IF(ISERROR($V269),"",OFFSET('Smelter Look-up'!$F$4,$V269-4,0)))</f>
        <v>RMI</v>
      </c>
      <c r="H269" s="183">
        <f ca="1">IF(ISERROR($V269),"",OFFSET('Smelter Look-up'!$G$4,$V269-4,0))</f>
        <v>0</v>
      </c>
      <c r="I269" s="184" t="str">
        <f ca="1">IF(ISERROR($V269),"",OFFSET('Smelter Look-up'!$H$4,$V269-4,0))</f>
        <v>Gondomar</v>
      </c>
      <c r="J269" s="184" t="str">
        <f ca="1">IF(ISERROR($V269),"",OFFSET('Smelter Look-up'!$I$4,$V269-4,0))</f>
        <v>Porto</v>
      </c>
      <c r="K269" s="224"/>
      <c r="L269" s="224"/>
      <c r="M269" s="224"/>
      <c r="N269" s="224"/>
      <c r="O269" s="224"/>
      <c r="P269" s="185"/>
      <c r="Q269" s="225"/>
      <c r="R269" s="182" t="str">
        <f ca="1">IF(ISERROR($V269),"",OFFSET('Smelter Look-up'!$C$4,$V269-4,0)&amp;"")</f>
        <v>Albino Mountinho Lda.</v>
      </c>
      <c r="S269" s="181" t="str">
        <f t="shared" ca="1" si="38"/>
        <v>PT</v>
      </c>
      <c r="T269" s="181" t="str">
        <f ca="1">IF(B269="","",IF(ISERROR(MATCH($J269,SorP!$B$1:$B$6226,0)),"",INDIRECT("'SorP'!$A$"&amp;MATCH($S269&amp;$J269,SorP!C:C,0))))</f>
        <v>PT-13</v>
      </c>
      <c r="U269" s="201"/>
      <c r="V269" s="226">
        <f ca="1">IF(C269="",NA(),IF(OR(C269="Smelter not listed",C269="Smelter not yet identified"),MATCH($B269&amp;$D269,'Smelter Look-up'!$J:$J,0),MATCH($B269&amp;$C269,'Smelter Look-up'!$J:$J,0)))</f>
        <v>17</v>
      </c>
      <c r="X269" s="227">
        <f t="shared" ca="1" si="39"/>
        <v>0</v>
      </c>
      <c r="AB269" s="228" t="str">
        <f t="shared" ca="1" si="40"/>
        <v>GoldAlbino Mountinho Lda.</v>
      </c>
    </row>
    <row r="270" spans="1:28" s="227" customFormat="1" ht="38.25">
      <c r="A270" s="299" t="s">
        <v>15340</v>
      </c>
      <c r="B270" s="182" t="str">
        <f ca="1">IF(LEN(A270)=0,"",INDEX('Smelter Look-up'!$A:$A,MATCH($A270,'Smelter Look-up'!$E:$E,0)))</f>
        <v>Tantalum</v>
      </c>
      <c r="C270" s="186" t="str">
        <f ca="1">IF(LEN(A270)=0,"",INDEX('Smelter Look-up'!$C:$C,MATCH($A270,'Smelter Look-up'!$E:$E,0)))</f>
        <v>PowerX Ltd.</v>
      </c>
      <c r="D270" s="230" t="str">
        <f>IF(ISBLANK(A270),"",INDEX('Smelter Look-up'!$C$5:$C$700,MATCH(A270,'Smelter Look-up'!$E$5:$E$700,0)))</f>
        <v>PowerX Ltd.</v>
      </c>
      <c r="E270" s="182" t="str">
        <f ca="1">IF(ISERROR($V270),"",OFFSET('Smelter Look-up'!$D$4,$V270-4,0)&amp;"")</f>
        <v>RWANDA</v>
      </c>
      <c r="F270" s="182" t="str">
        <f ca="1">IF(ISERROR($V270),"",OFFSET('Smelter Look-up'!$E$4,$V270-4,0))</f>
        <v>CID004054</v>
      </c>
      <c r="G270" s="182" t="str">
        <f ca="1">IF(C270=$X$4,IF(ISERROR($V270),"Enter smelter details","RMI"),IF(ISERROR($V270),"",OFFSET('Smelter Look-up'!$F$4,$V270-4,0)))</f>
        <v>RMI</v>
      </c>
      <c r="H270" s="183">
        <f ca="1">IF(ISERROR($V270),"",OFFSET('Smelter Look-up'!$G$4,$V270-4,0))</f>
        <v>0</v>
      </c>
      <c r="I270" s="184" t="str">
        <f ca="1">IF(ISERROR($V270),"",OFFSET('Smelter Look-up'!$H$4,$V270-4,0))</f>
        <v>Bugesera District</v>
      </c>
      <c r="J270" s="184" t="str">
        <f ca="1">IF(ISERROR($V270),"",OFFSET('Smelter Look-up'!$I$4,$V270-4,0))</f>
        <v>Eastern</v>
      </c>
      <c r="K270" s="224"/>
      <c r="L270" s="224"/>
      <c r="M270" s="224"/>
      <c r="N270" s="224"/>
      <c r="O270" s="224"/>
      <c r="P270" s="185"/>
      <c r="Q270" s="225"/>
      <c r="R270" s="182" t="str">
        <f ca="1">IF(ISERROR($V270),"",OFFSET('Smelter Look-up'!$C$4,$V270-4,0)&amp;"")</f>
        <v>PowerX Ltd.</v>
      </c>
      <c r="S270" s="181" t="str">
        <f t="shared" ca="1" si="38"/>
        <v>RW</v>
      </c>
      <c r="T270" s="181" t="str">
        <f ca="1">IF(B270="","",IF(ISERROR(MATCH($J270,SorP!$B$1:$B$6226,0)),"",INDIRECT("'SorP'!$A$"&amp;MATCH($S270&amp;$J270,SorP!C:C,0))))</f>
        <v>RW-02</v>
      </c>
      <c r="U270" s="201"/>
      <c r="V270" s="226">
        <f ca="1">IF(C270="",NA(),IF(OR(C270="Smelter not listed",C270="Smelter not yet identified"),MATCH($B270&amp;$D270,'Smelter Look-up'!$J:$J,0),MATCH($B270&amp;$C270,'Smelter Look-up'!$J:$J,0)))</f>
        <v>372</v>
      </c>
      <c r="X270" s="227">
        <f t="shared" ca="1" si="39"/>
        <v>0</v>
      </c>
      <c r="AB270" s="228" t="str">
        <f t="shared" ca="1" si="40"/>
        <v>TantalumPowerX Ltd.</v>
      </c>
    </row>
    <row r="271" spans="1:28" s="227" customFormat="1" ht="51">
      <c r="A271" s="299" t="s">
        <v>15333</v>
      </c>
      <c r="B271" s="182" t="str">
        <f ca="1">IF(LEN(A271)=0,"",INDEX('Smelter Look-up'!$A:$A,MATCH($A271,'Smelter Look-up'!$E:$E,0)))</f>
        <v>Gold</v>
      </c>
      <c r="C271" s="186" t="str">
        <f ca="1">IF(LEN(A271)=0,"",INDEX('Smelter Look-up'!$C:$C,MATCH($A271,'Smelter Look-up'!$E:$E,0)))</f>
        <v>Coimpa Industrial LTDA</v>
      </c>
      <c r="D271" s="230" t="str">
        <f>IF(ISBLANK(A271),"",INDEX('Smelter Look-up'!$C$5:$C$700,MATCH(A271,'Smelter Look-up'!$E$5:$E$700,0)))</f>
        <v>Coimpa Industrial LTDA</v>
      </c>
      <c r="E271" s="182" t="str">
        <f ca="1">IF(ISERROR($V271),"",OFFSET('Smelter Look-up'!$D$4,$V271-4,0)&amp;"")</f>
        <v>BRAZIL</v>
      </c>
      <c r="F271" s="182" t="str">
        <f ca="1">IF(ISERROR($V271),"",OFFSET('Smelter Look-up'!$E$4,$V271-4,0))</f>
        <v>CID004010</v>
      </c>
      <c r="G271" s="182" t="str">
        <f ca="1">IF(C271=$X$4,IF(ISERROR($V271),"Enter smelter details","RMI"),IF(ISERROR($V271),"",OFFSET('Smelter Look-up'!$F$4,$V271-4,0)))</f>
        <v>RMI</v>
      </c>
      <c r="H271" s="183">
        <f ca="1">IF(ISERROR($V271),"",OFFSET('Smelter Look-up'!$G$4,$V271-4,0))</f>
        <v>0</v>
      </c>
      <c r="I271" s="184" t="str">
        <f ca="1">IF(ISERROR($V271),"",OFFSET('Smelter Look-up'!$H$4,$V271-4,0))</f>
        <v>Manaus</v>
      </c>
      <c r="J271" s="184" t="str">
        <f ca="1">IF(ISERROR($V271),"",OFFSET('Smelter Look-up'!$I$4,$V271-4,0))</f>
        <v>Amazonas</v>
      </c>
      <c r="K271" s="224"/>
      <c r="L271" s="224"/>
      <c r="M271" s="224"/>
      <c r="N271" s="224"/>
      <c r="O271" s="224"/>
      <c r="P271" s="185"/>
      <c r="Q271" s="225"/>
      <c r="R271" s="182" t="str">
        <f ca="1">IF(ISERROR($V271),"",OFFSET('Smelter Look-up'!$C$4,$V271-4,0)&amp;"")</f>
        <v>Coimpa Industrial LTDA</v>
      </c>
      <c r="S271" s="181" t="str">
        <f t="shared" ca="1" si="38"/>
        <v>BR</v>
      </c>
      <c r="T271" s="181" t="str">
        <f ca="1">IF(B271="","",IF(ISERROR(MATCH($J271,SorP!$B$1:$B$6226,0)),"",INDIRECT("'SorP'!$A$"&amp;MATCH($S271&amp;$J271,SorP!C:C,0))))</f>
        <v>BR-AM</v>
      </c>
      <c r="U271" s="201"/>
      <c r="V271" s="226">
        <f ca="1">IF(C271="",NA(),IF(OR(C271="Smelter not listed",C271="Smelter not yet identified"),MATCH($B271&amp;$D271,'Smelter Look-up'!$J:$J,0),MATCH($B271&amp;$C271,'Smelter Look-up'!$J:$J,0)))</f>
        <v>60</v>
      </c>
      <c r="X271" s="227">
        <f t="shared" ca="1" si="39"/>
        <v>0</v>
      </c>
      <c r="AB271" s="228" t="str">
        <f t="shared" ca="1" si="40"/>
        <v>GoldCoimpa Industrial LTDA</v>
      </c>
    </row>
    <row r="272" spans="1:28" s="227" customFormat="1" ht="63.75">
      <c r="A272" s="299" t="s">
        <v>15336</v>
      </c>
      <c r="B272" s="182" t="str">
        <f ca="1">IF(LEN(A272)=0,"",INDEX('Smelter Look-up'!$A:$A,MATCH($A272,'Smelter Look-up'!$E:$E,0)))</f>
        <v>Gold</v>
      </c>
      <c r="C272" s="186" t="str">
        <f ca="1">IF(LEN(A272)=0,"",INDEX('Smelter Look-up'!$C:$C,MATCH($A272,'Smelter Look-up'!$E:$E,0)))</f>
        <v>SAM Precious Metals FZ-LLC</v>
      </c>
      <c r="D272" s="230" t="str">
        <f>IF(ISBLANK(A272),"",INDEX('Smelter Look-up'!$C$5:$C$700,MATCH(A272,'Smelter Look-up'!$E$5:$E$700,0)))</f>
        <v>SAM Precious Metals FZ-LLC</v>
      </c>
      <c r="E272" s="182" t="str">
        <f ca="1">IF(ISERROR($V272),"",OFFSET('Smelter Look-up'!$D$4,$V272-4,0)&amp;"")</f>
        <v>UNITED ARAB EMIRATES</v>
      </c>
      <c r="F272" s="182" t="str">
        <f ca="1">IF(ISERROR($V272),"",OFFSET('Smelter Look-up'!$E$4,$V272-4,0))</f>
        <v>CID003666</v>
      </c>
      <c r="G272" s="182" t="str">
        <f ca="1">IF(C272=$X$4,IF(ISERROR($V272),"Enter smelter details","RMI"),IF(ISERROR($V272),"",OFFSET('Smelter Look-up'!$F$4,$V272-4,0)))</f>
        <v>RMI</v>
      </c>
      <c r="H272" s="183">
        <f ca="1">IF(ISERROR($V272),"",OFFSET('Smelter Look-up'!$G$4,$V272-4,0))</f>
        <v>0</v>
      </c>
      <c r="I272" s="184" t="str">
        <f ca="1">IF(ISERROR($V272),"",OFFSET('Smelter Look-up'!$H$4,$V272-4,0))</f>
        <v>Dubai</v>
      </c>
      <c r="J272" s="184" t="str">
        <f ca="1">IF(ISERROR($V272),"",OFFSET('Smelter Look-up'!$I$4,$V272-4,0))</f>
        <v>Dubayy</v>
      </c>
      <c r="K272" s="224"/>
      <c r="L272" s="224"/>
      <c r="M272" s="224"/>
      <c r="N272" s="224"/>
      <c r="O272" s="224"/>
      <c r="P272" s="185"/>
      <c r="Q272" s="225"/>
      <c r="R272" s="182" t="str">
        <f ca="1">IF(ISERROR($V272),"",OFFSET('Smelter Look-up'!$C$4,$V272-4,0)&amp;"")</f>
        <v>SAM Precious Metals FZ-LLC</v>
      </c>
      <c r="S272" s="181" t="str">
        <f t="shared" ca="1" si="38"/>
        <v>AE</v>
      </c>
      <c r="T272" s="181" t="str">
        <f ca="1">IF(B272="","",IF(ISERROR(MATCH($J272,SorP!$B$1:$B$6226,0)),"",INDIRECT("'SorP'!$A$"&amp;MATCH($S272&amp;$J272,SorP!C:C,0))))</f>
        <v>AE-DU</v>
      </c>
      <c r="U272" s="201"/>
      <c r="V272" s="226">
        <f ca="1">IF(C272="",NA(),IF(OR(C272="Smelter not listed",C272="Smelter not yet identified"),MATCH($B272&amp;$D272,'Smelter Look-up'!$J:$J,0),MATCH($B272&amp;$C272,'Smelter Look-up'!$J:$J,0)))</f>
        <v>237</v>
      </c>
      <c r="X272" s="227">
        <f t="shared" ca="1" si="39"/>
        <v>0</v>
      </c>
      <c r="AB272" s="228" t="str">
        <f t="shared" ca="1" si="40"/>
        <v>GoldSAM Precious Metals FZ-LLC</v>
      </c>
    </row>
    <row r="273" spans="1:28" s="227" customFormat="1" ht="114.75">
      <c r="A273" s="299" t="s">
        <v>15619</v>
      </c>
      <c r="B273" s="182" t="str">
        <f ca="1">IF(LEN(A273)=0,"",INDEX('Smelter Look-up'!$A:$A,MATCH($A273,'Smelter Look-up'!$E:$E,0)))</f>
        <v>Tantalum</v>
      </c>
      <c r="C273" s="186" t="str">
        <f ca="1">IF(LEN(A273)=0,"",INDEX('Smelter Look-up'!$C:$C,MATCH($A273,'Smelter Look-up'!$E:$E,0)))</f>
        <v>Guangdong Rising Rare Metals-EO Materials Ltd.</v>
      </c>
      <c r="D273" s="230" t="str">
        <f>IF(ISBLANK(A273),"",INDEX('Smelter Look-up'!$C$5:$C$700,MATCH(A273,'Smelter Look-up'!$E$5:$E$700,0)))</f>
        <v>Guangdong Rising Rare Metals-EO Materials Ltd.</v>
      </c>
      <c r="E273" s="182" t="str">
        <f ca="1">IF(ISERROR($V273),"",OFFSET('Smelter Look-up'!$D$4,$V273-4,0)&amp;"")</f>
        <v>CHINA</v>
      </c>
      <c r="F273" s="182" t="str">
        <f ca="1">IF(ISERROR($V273),"",OFFSET('Smelter Look-up'!$E$4,$V273-4,0))</f>
        <v>CID000291</v>
      </c>
      <c r="G273" s="182" t="str">
        <f ca="1">IF(C273=$X$4,IF(ISERROR($V273),"Enter smelter details","RMI"),IF(ISERROR($V273),"",OFFSET('Smelter Look-up'!$F$4,$V273-4,0)))</f>
        <v>RMI</v>
      </c>
      <c r="H273" s="183">
        <f ca="1">IF(ISERROR($V273),"",OFFSET('Smelter Look-up'!$G$4,$V273-4,0))</f>
        <v>0</v>
      </c>
      <c r="I273" s="184" t="str">
        <f ca="1">IF(ISERROR($V273),"",OFFSET('Smelter Look-up'!$H$4,$V273-4,0))</f>
        <v>Yingde</v>
      </c>
      <c r="J273" s="184" t="str">
        <f ca="1">IF(ISERROR($V273),"",OFFSET('Smelter Look-up'!$I$4,$V273-4,0))</f>
        <v>Guangdong Sheng</v>
      </c>
      <c r="K273" s="224"/>
      <c r="L273" s="224"/>
      <c r="M273" s="224"/>
      <c r="N273" s="224"/>
      <c r="O273" s="224"/>
      <c r="P273" s="185"/>
      <c r="Q273" s="225"/>
      <c r="R273" s="182" t="str">
        <f ca="1">IF(ISERROR($V273),"",OFFSET('Smelter Look-up'!$C$4,$V273-4,0)&amp;"")</f>
        <v>Guangdong Rising Rare Metals-EO Materials Ltd.</v>
      </c>
      <c r="S273" s="181" t="str">
        <f t="shared" ca="1" si="38"/>
        <v>CN</v>
      </c>
      <c r="T273" s="181" t="str">
        <f ca="1">IF(B273="","",IF(ISERROR(MATCH($J273,SorP!$B$1:$B$6226,0)),"",INDIRECT("'SorP'!$A$"&amp;MATCH($S273&amp;$J273,SorP!C:C,0))))</f>
        <v>CN-GD</v>
      </c>
      <c r="U273" s="201"/>
      <c r="V273" s="226">
        <f ca="1">IF(C273="",NA(),IF(OR(C273="Smelter not listed",C273="Smelter not yet identified"),MATCH($B273&amp;$D273,'Smelter Look-up'!$J:$J,0),MATCH($B273&amp;$C273,'Smelter Look-up'!$J:$J,0)))</f>
        <v>341</v>
      </c>
      <c r="X273" s="227">
        <f t="shared" ca="1" si="39"/>
        <v>0</v>
      </c>
      <c r="AB273" s="228" t="str">
        <f t="shared" ca="1" si="40"/>
        <v>TantalumGuangdong Rising Rare Metals-EO Materials Ltd.</v>
      </c>
    </row>
    <row r="274" spans="1:28" s="227" customFormat="1" ht="63.75">
      <c r="A274" s="299" t="s">
        <v>15633</v>
      </c>
      <c r="B274" s="182" t="str">
        <f ca="1">IF(LEN(A274)=0,"",INDEX('Smelter Look-up'!$A:$A,MATCH($A274,'Smelter Look-up'!$E:$E,0)))</f>
        <v>Tin</v>
      </c>
      <c r="C274" s="186" t="str">
        <f ca="1">IF(LEN(A274)=0,"",INDEX('Smelter Look-up'!$C:$C,MATCH($A274,'Smelter Look-up'!$E:$E,0)))</f>
        <v>Ma'anshan Weitai Tin Co., Ltd.</v>
      </c>
      <c r="D274" s="230" t="str">
        <f>IF(ISBLANK(A274),"",INDEX('Smelter Look-up'!$C$5:$C$700,MATCH(A274,'Smelter Look-up'!$E$5:$E$700,0)))</f>
        <v>Ma'anshan Weitai Tin Co., Ltd.</v>
      </c>
      <c r="E274" s="182" t="str">
        <f ca="1">IF(ISERROR($V274),"",OFFSET('Smelter Look-up'!$D$4,$V274-4,0)&amp;"")</f>
        <v>CHINA</v>
      </c>
      <c r="F274" s="182" t="str">
        <f ca="1">IF(ISERROR($V274),"",OFFSET('Smelter Look-up'!$E$4,$V274-4,0))</f>
        <v>CID003379</v>
      </c>
      <c r="G274" s="182" t="str">
        <f ca="1">IF(C274=$X$4,IF(ISERROR($V274),"Enter smelter details","RMI"),IF(ISERROR($V274),"",OFFSET('Smelter Look-up'!$F$4,$V274-4,0)))</f>
        <v>RMI</v>
      </c>
      <c r="H274" s="183">
        <f ca="1">IF(ISERROR($V274),"",OFFSET('Smelter Look-up'!$G$4,$V274-4,0))</f>
        <v>0</v>
      </c>
      <c r="I274" s="184" t="str">
        <f ca="1">IF(ISERROR($V274),"",OFFSET('Smelter Look-up'!$H$4,$V274-4,0))</f>
        <v>Maanshan</v>
      </c>
      <c r="J274" s="184" t="str">
        <f ca="1">IF(ISERROR($V274),"",OFFSET('Smelter Look-up'!$I$4,$V274-4,0))</f>
        <v>Anhui Sheng</v>
      </c>
      <c r="K274" s="224"/>
      <c r="L274" s="224"/>
      <c r="M274" s="224"/>
      <c r="N274" s="224"/>
      <c r="O274" s="224"/>
      <c r="P274" s="185"/>
      <c r="Q274" s="225"/>
      <c r="R274" s="182" t="str">
        <f ca="1">IF(ISERROR($V274),"",OFFSET('Smelter Look-up'!$C$4,$V274-4,0)&amp;"")</f>
        <v>Ma'anshan Weitai Tin Co., Ltd.</v>
      </c>
      <c r="S274" s="181" t="str">
        <f t="shared" ca="1" si="38"/>
        <v>CN</v>
      </c>
      <c r="T274" s="181" t="str">
        <f ca="1">IF(B274="","",IF(ISERROR(MATCH($J274,SorP!$B$1:$B$6226,0)),"",INDIRECT("'SorP'!$A$"&amp;MATCH($S274&amp;$J274,SorP!C:C,0))))</f>
        <v>CN-AH</v>
      </c>
      <c r="U274" s="201"/>
      <c r="V274" s="226">
        <f ca="1">IF(C274="",NA(),IF(OR(C274="Smelter not listed",C274="Smelter not yet identified"),MATCH($B274&amp;$D274,'Smelter Look-up'!$J:$J,0),MATCH($B274&amp;$C274,'Smelter Look-up'!$J:$J,0)))</f>
        <v>466</v>
      </c>
      <c r="X274" s="227">
        <f t="shared" ca="1" si="39"/>
        <v>0</v>
      </c>
      <c r="AB274" s="228" t="str">
        <f t="shared" ca="1" si="40"/>
        <v>TinMa'anshan Weitai Tin Co., Ltd.</v>
      </c>
    </row>
    <row r="275" spans="1:28" s="227" customFormat="1" ht="38.25">
      <c r="A275" s="299" t="s">
        <v>15602</v>
      </c>
      <c r="B275" s="182" t="str">
        <f ca="1">IF(LEN(A275)=0,"",INDEX('Smelter Look-up'!$A:$A,MATCH($A275,'Smelter Look-up'!$E:$E,0)))</f>
        <v>Gold</v>
      </c>
      <c r="C275" s="186" t="str">
        <f ca="1">IF(LEN(A275)=0,"",INDEX('Smelter Look-up'!$C:$C,MATCH($A275,'Smelter Look-up'!$E:$E,0)))</f>
        <v>GG Refinery Ltd.</v>
      </c>
      <c r="D275" s="230" t="str">
        <f>IF(ISBLANK(A275),"",INDEX('Smelter Look-up'!$C$5:$C$700,MATCH(A275,'Smelter Look-up'!$E$5:$E$700,0)))</f>
        <v>GG Refinery Ltd.</v>
      </c>
      <c r="E275" s="182" t="str">
        <f ca="1">IF(ISERROR($V275),"",OFFSET('Smelter Look-up'!$D$4,$V275-4,0)&amp;"")</f>
        <v>TANZANIA, UNITED REPUBLIC OF</v>
      </c>
      <c r="F275" s="182" t="str">
        <f ca="1">IF(ISERROR($V275),"",OFFSET('Smelter Look-up'!$E$4,$V275-4,0))</f>
        <v>CID004506</v>
      </c>
      <c r="G275" s="182" t="str">
        <f ca="1">IF(C275=$X$4,IF(ISERROR($V275),"Enter smelter details","RMI"),IF(ISERROR($V275),"",OFFSET('Smelter Look-up'!$F$4,$V275-4,0)))</f>
        <v>RMI</v>
      </c>
      <c r="H275" s="183">
        <f ca="1">IF(ISERROR($V275),"",OFFSET('Smelter Look-up'!$G$4,$V275-4,0))</f>
        <v>0</v>
      </c>
      <c r="I275" s="184" t="str">
        <f ca="1">IF(ISERROR($V275),"",OFFSET('Smelter Look-up'!$H$4,$V275-4,0))</f>
        <v>Bomba Mbili</v>
      </c>
      <c r="J275" s="184" t="str">
        <f ca="1">IF(ISERROR($V275),"",OFFSET('Smelter Look-up'!$I$4,$V275-4,0))</f>
        <v>Geita</v>
      </c>
      <c r="K275" s="224"/>
      <c r="L275" s="224"/>
      <c r="M275" s="224"/>
      <c r="N275" s="224"/>
      <c r="O275" s="224"/>
      <c r="P275" s="185"/>
      <c r="Q275" s="225"/>
      <c r="R275" s="182" t="str">
        <f ca="1">IF(ISERROR($V275),"",OFFSET('Smelter Look-up'!$C$4,$V275-4,0)&amp;"")</f>
        <v>GG Refinery Ltd.</v>
      </c>
      <c r="S275" s="181" t="str">
        <f t="shared" ref="S275:S279" ca="1" si="41">IF(B275="","",IF(ISERROR(MATCH($E275,CL,0)),"Unknown",INDIRECT("'C'!$A$"&amp;MATCH($E275,CL,0)+1)))</f>
        <v>TZ</v>
      </c>
      <c r="T275" s="181" t="str">
        <f ca="1">IF(B275="","",IF(ISERROR(MATCH($J275,SorP!$B$1:$B$6226,0)),"",INDIRECT("'SorP'!$A$"&amp;MATCH($S275&amp;$J275,SorP!C:C,0))))</f>
        <v>TZ-27</v>
      </c>
      <c r="U275" s="201"/>
      <c r="V275" s="226">
        <f ca="1">IF(C275="",NA(),IF(OR(C275="Smelter not listed",C275="Smelter not yet identified"),MATCH($B275&amp;$D275,'Smelter Look-up'!$J:$J,0),MATCH($B275&amp;$C275,'Smelter Look-up'!$J:$J,0)))</f>
        <v>90</v>
      </c>
      <c r="X275" s="227">
        <f t="shared" ref="X275:X279" ca="1" si="42">IF(AND(C275="Smelter not listed",OR(LEN(D275)=0,LEN(E275)=0)),1,0)</f>
        <v>0</v>
      </c>
      <c r="AB275" s="228" t="str">
        <f t="shared" ref="AB275:AB279" ca="1" si="43">B275&amp;C275</f>
        <v>GoldGG Refinery Ltd.</v>
      </c>
    </row>
    <row r="276" spans="1:28" s="227" customFormat="1" ht="102">
      <c r="A276" s="299" t="s">
        <v>15635</v>
      </c>
      <c r="B276" s="182" t="str">
        <f ca="1">IF(LEN(A276)=0,"",INDEX('Smelter Look-up'!$A:$A,MATCH($A276,'Smelter Look-up'!$E:$E,0)))</f>
        <v>Tin</v>
      </c>
      <c r="C276" s="186" t="str">
        <f ca="1">IF(LEN(A276)=0,"",INDEX('Smelter Look-up'!$C:$C,MATCH($A276,'Smelter Look-up'!$E:$E,0)))</f>
        <v>Malaysia Smelting Corporation Berhad (Port Klang)</v>
      </c>
      <c r="D276" s="230" t="str">
        <f>IF(ISBLANK(A276),"",INDEX('Smelter Look-up'!$C$5:$C$700,MATCH(A276,'Smelter Look-up'!$E$5:$E$700,0)))</f>
        <v>Malaysia Smelting Corporation Berhad (Port Klang)</v>
      </c>
      <c r="E276" s="182" t="str">
        <f ca="1">IF(ISERROR($V276),"",OFFSET('Smelter Look-up'!$D$4,$V276-4,0)&amp;"")</f>
        <v>MALAYSIA</v>
      </c>
      <c r="F276" s="182" t="str">
        <f ca="1">IF(ISERROR($V276),"",OFFSET('Smelter Look-up'!$E$4,$V276-4,0))</f>
        <v>CID004434</v>
      </c>
      <c r="G276" s="182" t="str">
        <f ca="1">IF(C276=$X$4,IF(ISERROR($V276),"Enter smelter details","RMI"),IF(ISERROR($V276),"",OFFSET('Smelter Look-up'!$F$4,$V276-4,0)))</f>
        <v>RMI</v>
      </c>
      <c r="H276" s="183">
        <f ca="1">IF(ISERROR($V276),"",OFFSET('Smelter Look-up'!$G$4,$V276-4,0))</f>
        <v>0</v>
      </c>
      <c r="I276" s="184" t="str">
        <f ca="1">IF(ISERROR($V276),"",OFFSET('Smelter Look-up'!$H$4,$V276-4,0))</f>
        <v>Port Klang</v>
      </c>
      <c r="J276" s="184" t="str">
        <f ca="1">IF(ISERROR($V276),"",OFFSET('Smelter Look-up'!$I$4,$V276-4,0))</f>
        <v>Selangor</v>
      </c>
      <c r="K276" s="224"/>
      <c r="L276" s="224"/>
      <c r="M276" s="224"/>
      <c r="N276" s="224"/>
      <c r="O276" s="224"/>
      <c r="P276" s="185"/>
      <c r="Q276" s="225"/>
      <c r="R276" s="182" t="str">
        <f ca="1">IF(ISERROR($V276),"",OFFSET('Smelter Look-up'!$C$4,$V276-4,0)&amp;"")</f>
        <v>Malaysia Smelting Corporation Berhad (Port Klang)</v>
      </c>
      <c r="S276" s="181" t="str">
        <f t="shared" ca="1" si="41"/>
        <v>MY</v>
      </c>
      <c r="T276" s="181" t="str">
        <f ca="1">IF(B276="","",IF(ISERROR(MATCH($J276,SorP!$B$1:$B$6226,0)),"",INDIRECT("'SorP'!$A$"&amp;MATCH($S276&amp;$J276,SorP!C:C,0))))</f>
        <v>MY-10</v>
      </c>
      <c r="U276" s="201"/>
      <c r="V276" s="226">
        <f ca="1">IF(C276="",NA(),IF(OR(C276="Smelter not listed",C276="Smelter not yet identified"),MATCH($B276&amp;$D276,'Smelter Look-up'!$J:$J,0),MATCH($B276&amp;$C276,'Smelter Look-up'!$J:$J,0)))</f>
        <v>469</v>
      </c>
      <c r="X276" s="227">
        <f t="shared" ca="1" si="42"/>
        <v>0</v>
      </c>
      <c r="AB276" s="228" t="str">
        <f t="shared" ca="1" si="43"/>
        <v>TinMalaysia Smelting Corporation Berhad (Port Klang)</v>
      </c>
    </row>
    <row r="277" spans="1:28" s="227" customFormat="1" ht="204">
      <c r="A277" s="299" t="s">
        <v>15639</v>
      </c>
      <c r="B277" s="182" t="str">
        <f ca="1">IF(LEN(A277)=0,"",INDEX('Smelter Look-up'!$A:$A,MATCH($A277,'Smelter Look-up'!$E:$E,0)))</f>
        <v>Tin</v>
      </c>
      <c r="C277" s="186" t="str">
        <f ca="1">IF(LEN(A277)=0,"",INDEX('Smelter Look-up'!$C:$C,MATCH($A277,'Smelter Look-up'!$E:$E,0)))</f>
        <v>Takehara PVD Materials Plant / PVD Materials Division of MITSUI MINING &amp; SMELTING CO., LTD.</v>
      </c>
      <c r="D277" s="230" t="str">
        <f>IF(ISBLANK(A277),"",INDEX('Smelter Look-up'!$C$5:$C$700,MATCH(A277,'Smelter Look-up'!$E$5:$E$700,0)))</f>
        <v>Takehara PVD Materials Plant / PVD Materials Division of MITSUI MINING &amp; SMELTING CO., LTD.</v>
      </c>
      <c r="E277" s="182" t="str">
        <f ca="1">IF(ISERROR($V277),"",OFFSET('Smelter Look-up'!$D$4,$V277-4,0)&amp;"")</f>
        <v>JAPAN</v>
      </c>
      <c r="F277" s="182" t="str">
        <f ca="1">IF(ISERROR($V277),"",OFFSET('Smelter Look-up'!$E$4,$V277-4,0))</f>
        <v>CID004403</v>
      </c>
      <c r="G277" s="182" t="str">
        <f ca="1">IF(C277=$X$4,IF(ISERROR($V277),"Enter smelter details","RMI"),IF(ISERROR($V277),"",OFFSET('Smelter Look-up'!$F$4,$V277-4,0)))</f>
        <v>RMI</v>
      </c>
      <c r="H277" s="183">
        <f ca="1">IF(ISERROR($V277),"",OFFSET('Smelter Look-up'!$G$4,$V277-4,0))</f>
        <v>0</v>
      </c>
      <c r="I277" s="184" t="str">
        <f ca="1">IF(ISERROR($V277),"",OFFSET('Smelter Look-up'!$H$4,$V277-4,0))</f>
        <v>Hiroshima</v>
      </c>
      <c r="J277" s="184" t="str">
        <f ca="1">IF(ISERROR($V277),"",OFFSET('Smelter Look-up'!$I$4,$V277-4,0))</f>
        <v>Hirosima</v>
      </c>
      <c r="K277" s="224"/>
      <c r="L277" s="224"/>
      <c r="M277" s="224"/>
      <c r="N277" s="224"/>
      <c r="O277" s="224"/>
      <c r="P277" s="185"/>
      <c r="Q277" s="225"/>
      <c r="R277" s="182" t="str">
        <f ca="1">IF(ISERROR($V277),"",OFFSET('Smelter Look-up'!$C$4,$V277-4,0)&amp;"")</f>
        <v>Takehara PVD Materials Plant / PVD Materials Division of MITSUI MINING &amp; SMELTING CO., LTD.</v>
      </c>
      <c r="S277" s="181" t="str">
        <f t="shared" ca="1" si="41"/>
        <v>JP</v>
      </c>
      <c r="T277" s="181" t="str">
        <f ca="1">IF(B277="","",IF(ISERROR(MATCH($J277,SorP!$B$1:$B$6226,0)),"",INDIRECT("'SorP'!$A$"&amp;MATCH($S277&amp;$J277,SorP!C:C,0))))</f>
        <v>JP-34</v>
      </c>
      <c r="U277" s="201"/>
      <c r="V277" s="226">
        <f ca="1">IF(C277="",NA(),IF(OR(C277="Smelter not listed",C277="Smelter not yet identified"),MATCH($B277&amp;$D277,'Smelter Look-up'!$J:$J,0),MATCH($B277&amp;$C277,'Smelter Look-up'!$J:$J,0)))</f>
        <v>518</v>
      </c>
      <c r="X277" s="227">
        <f t="shared" ca="1" si="42"/>
        <v>0</v>
      </c>
      <c r="AB277" s="228" t="str">
        <f t="shared" ca="1" si="43"/>
        <v>TinTakehara PVD Materials Plant / PVD Materials Division of MITSUI MINING &amp; SMELTING CO., LTD.</v>
      </c>
    </row>
    <row r="278" spans="1:28" s="227" customFormat="1" ht="76.5">
      <c r="A278" s="299" t="s">
        <v>15641</v>
      </c>
      <c r="B278" s="182" t="str">
        <f ca="1">IF(LEN(A278)=0,"",INDEX('Smelter Look-up'!$A:$A,MATCH($A278,'Smelter Look-up'!$E:$E,0)))</f>
        <v>Tin</v>
      </c>
      <c r="C278" s="186" t="str">
        <f ca="1">IF(LEN(A278)=0,"",INDEX('Smelter Look-up'!$C:$C,MATCH($A278,'Smelter Look-up'!$E:$E,0)))</f>
        <v>Woodcross Smelting Company Limited</v>
      </c>
      <c r="D278" s="230" t="str">
        <f>IF(ISBLANK(A278),"",INDEX('Smelter Look-up'!$C$5:$C$700,MATCH(A278,'Smelter Look-up'!$E$5:$E$700,0)))</f>
        <v>Woodcross Smelting Company Limited</v>
      </c>
      <c r="E278" s="182" t="str">
        <f ca="1">IF(ISERROR($V278),"",OFFSET('Smelter Look-up'!$D$4,$V278-4,0)&amp;"")</f>
        <v>UGANDA</v>
      </c>
      <c r="F278" s="182" t="str">
        <f ca="1">IF(ISERROR($V278),"",OFFSET('Smelter Look-up'!$E$4,$V278-4,0))</f>
        <v>CID004724</v>
      </c>
      <c r="G278" s="182" t="str">
        <f ca="1">IF(C278=$X$4,IF(ISERROR($V278),"Enter smelter details","RMI"),IF(ISERROR($V278),"",OFFSET('Smelter Look-up'!$F$4,$V278-4,0)))</f>
        <v>RMI</v>
      </c>
      <c r="H278" s="183">
        <f ca="1">IF(ISERROR($V278),"",OFFSET('Smelter Look-up'!$G$4,$V278-4,0))</f>
        <v>0</v>
      </c>
      <c r="I278" s="184" t="str">
        <f ca="1">IF(ISERROR($V278),"",OFFSET('Smelter Look-up'!$H$4,$V278-4,0))</f>
        <v>Mbarara</v>
      </c>
      <c r="J278" s="184" t="str">
        <f ca="1">IF(ISERROR($V278),"",OFFSET('Smelter Look-up'!$I$4,$V278-4,0))</f>
        <v>Western</v>
      </c>
      <c r="K278" s="224"/>
      <c r="L278" s="224"/>
      <c r="M278" s="224"/>
      <c r="N278" s="224"/>
      <c r="O278" s="224"/>
      <c r="P278" s="185"/>
      <c r="Q278" s="225"/>
      <c r="R278" s="182" t="str">
        <f ca="1">IF(ISERROR($V278),"",OFFSET('Smelter Look-up'!$C$4,$V278-4,0)&amp;"")</f>
        <v>Woodcross Smelting Company Limited</v>
      </c>
      <c r="S278" s="181" t="str">
        <f t="shared" ca="1" si="41"/>
        <v>UG</v>
      </c>
      <c r="T278" s="181" t="str">
        <f ca="1">IF(B278="","",IF(ISERROR(MATCH($J278,SorP!$B$1:$B$6226,0)),"",INDIRECT("'SorP'!$A$"&amp;MATCH($S278&amp;$J278,SorP!C:C,0))))</f>
        <v>UG-W</v>
      </c>
      <c r="U278" s="201"/>
      <c r="V278" s="226">
        <f ca="1">IF(C278="",NA(),IF(OR(C278="Smelter not listed",C278="Smelter not yet identified"),MATCH($B278&amp;$D278,'Smelter Look-up'!$J:$J,0),MATCH($B278&amp;$C278,'Smelter Look-up'!$J:$J,0)))</f>
        <v>533</v>
      </c>
      <c r="X278" s="227">
        <f t="shared" ca="1" si="42"/>
        <v>0</v>
      </c>
      <c r="AB278" s="228" t="str">
        <f t="shared" ca="1" si="43"/>
        <v>TinWoodcross Smelting Company Limited</v>
      </c>
    </row>
    <row r="279" spans="1:28" s="227" customFormat="1" ht="63.75">
      <c r="A279" s="299" t="s">
        <v>15596</v>
      </c>
      <c r="B279" s="182" t="str">
        <f ca="1">IF(LEN(A279)=0,"",INDEX('Smelter Look-up'!$A:$A,MATCH($A279,'Smelter Look-up'!$E:$E,0)))</f>
        <v>Gold</v>
      </c>
      <c r="C279" s="186" t="str">
        <f ca="1">IF(LEN(A279)=0,"",INDEX('Smelter Look-up'!$C:$C,MATCH($A279,'Smelter Look-up'!$E:$E,0)))</f>
        <v>Attero Recycling Pvt Ltd</v>
      </c>
      <c r="D279" s="230" t="str">
        <f>IF(ISBLANK(A279),"",INDEX('Smelter Look-up'!$C$5:$C$700,MATCH(A279,'Smelter Look-up'!$E$5:$E$700,0)))</f>
        <v>Attero Recycling Pvt Ltd</v>
      </c>
      <c r="E279" s="182" t="str">
        <f ca="1">IF(ISERROR($V279),"",OFFSET('Smelter Look-up'!$D$4,$V279-4,0)&amp;"")</f>
        <v>INDIA</v>
      </c>
      <c r="F279" s="182" t="str">
        <f ca="1">IF(ISERROR($V279),"",OFFSET('Smelter Look-up'!$E$4,$V279-4,0))</f>
        <v>CID004697</v>
      </c>
      <c r="G279" s="182" t="str">
        <f ca="1">IF(C279=$X$4,IF(ISERROR($V279),"Enter smelter details","RMI"),IF(ISERROR($V279),"",OFFSET('Smelter Look-up'!$F$4,$V279-4,0)))</f>
        <v>RMI</v>
      </c>
      <c r="H279" s="183">
        <f ca="1">IF(ISERROR($V279),"",OFFSET('Smelter Look-up'!$G$4,$V279-4,0))</f>
        <v>0</v>
      </c>
      <c r="I279" s="184" t="str">
        <f ca="1">IF(ISERROR($V279),"",OFFSET('Smelter Look-up'!$H$4,$V279-4,0))</f>
        <v>Roorkee</v>
      </c>
      <c r="J279" s="184" t="str">
        <f ca="1">IF(ISERROR($V279),"",OFFSET('Smelter Look-up'!$I$4,$V279-4,0))</f>
        <v>Uttarākhand</v>
      </c>
      <c r="K279" s="224"/>
      <c r="L279" s="224"/>
      <c r="M279" s="224"/>
      <c r="N279" s="224"/>
      <c r="O279" s="224"/>
      <c r="P279" s="185"/>
      <c r="Q279" s="225"/>
      <c r="R279" s="182" t="str">
        <f ca="1">IF(ISERROR($V279),"",OFFSET('Smelter Look-up'!$C$4,$V279-4,0)&amp;"")</f>
        <v>Attero Recycling Pvt Ltd</v>
      </c>
      <c r="S279" s="181" t="str">
        <f t="shared" ca="1" si="41"/>
        <v>IN</v>
      </c>
      <c r="T279" s="181" t="str">
        <f ca="1">IF(B279="","",IF(ISERROR(MATCH($J279,SorP!$B$1:$B$6226,0)),"",INDIRECT("'SorP'!$A$"&amp;MATCH($S279&amp;$J279,SorP!C:C,0))))</f>
        <v>IN-UK</v>
      </c>
      <c r="U279" s="201"/>
      <c r="V279" s="226">
        <f ca="1">IF(C279="",NA(),IF(OR(C279="Smelter not listed",C279="Smelter not yet identified"),MATCH($B279&amp;$D279,'Smelter Look-up'!$J:$J,0),MATCH($B279&amp;$C279,'Smelter Look-up'!$J:$J,0)))</f>
        <v>36</v>
      </c>
      <c r="X279" s="227">
        <f t="shared" ca="1" si="42"/>
        <v>0</v>
      </c>
      <c r="AB279" s="228" t="str">
        <f t="shared" ca="1" si="43"/>
        <v>GoldAttero Recycling Pvt Ltd</v>
      </c>
    </row>
    <row r="280" spans="1:28" s="227" customFormat="1" ht="165.75">
      <c r="A280" s="299" t="s">
        <v>15615</v>
      </c>
      <c r="B280" s="182" t="str">
        <f ca="1">IF(LEN(A280)=0,"",INDEX('Smelter Look-up'!$A:$A,MATCH($A280,'Smelter Look-up'!$E:$E,0)))</f>
        <v>Gold</v>
      </c>
      <c r="C280" s="186" t="str">
        <f ca="1">IF(LEN(A280)=0,"",INDEX('Smelter Look-up'!$C:$C,MATCH($A280,'Smelter Look-up'!$E:$E,0)))</f>
        <v>SHENZHEN JINJUNWEI RESOURCE COMPREHENSIVE DEVELOPMENT CO., LTD.</v>
      </c>
      <c r="D280" s="230" t="str">
        <f>IF(ISBLANK(A280),"",INDEX('Smelter Look-up'!$C$5:$C$700,MATCH(A280,'Smelter Look-up'!$E$5:$E$700,0)))</f>
        <v>SHENZHEN JINJUNWEI RESOURCE COMPREHENSIVE DEVELOPMENT CO., LTD.</v>
      </c>
      <c r="E280" s="182" t="str">
        <f ca="1">IF(ISERROR($V280),"",OFFSET('Smelter Look-up'!$D$4,$V280-4,0)&amp;"")</f>
        <v>CHINA</v>
      </c>
      <c r="F280" s="182" t="str">
        <f ca="1">IF(ISERROR($V280),"",OFFSET('Smelter Look-up'!$E$4,$V280-4,0))</f>
        <v>CID004435</v>
      </c>
      <c r="G280" s="182" t="str">
        <f ca="1">IF(C280=$X$4,IF(ISERROR($V280),"Enter smelter details","RMI"),IF(ISERROR($V280),"",OFFSET('Smelter Look-up'!$F$4,$V280-4,0)))</f>
        <v>RMI</v>
      </c>
      <c r="H280" s="183">
        <f ca="1">IF(ISERROR($V280),"",OFFSET('Smelter Look-up'!$G$4,$V280-4,0))</f>
        <v>0</v>
      </c>
      <c r="I280" s="184" t="str">
        <f ca="1">IF(ISERROR($V280),"",OFFSET('Smelter Look-up'!$H$4,$V280-4,0))</f>
        <v>Shenzhen</v>
      </c>
      <c r="J280" s="184" t="str">
        <f ca="1">IF(ISERROR($V280),"",OFFSET('Smelter Look-up'!$I$4,$V280-4,0))</f>
        <v>Guangdong Sheng</v>
      </c>
      <c r="K280" s="224"/>
      <c r="L280" s="224"/>
      <c r="M280" s="224"/>
      <c r="N280" s="224"/>
      <c r="O280" s="224"/>
      <c r="P280" s="185"/>
      <c r="Q280" s="225"/>
      <c r="R280" s="182" t="str">
        <f ca="1">IF(ISERROR($V280),"",OFFSET('Smelter Look-up'!$C$4,$V280-4,0)&amp;"")</f>
        <v>SHENZHEN JINJUNWEI RESOURCE COMPREHENSIVE DEVELOPMENT CO., LTD.</v>
      </c>
      <c r="S280" s="181" t="str">
        <f t="shared" ref="S280:S281" ca="1" si="44">IF(B280="","",IF(ISERROR(MATCH($E280,CL,0)),"Unknown",INDIRECT("'C'!$A$"&amp;MATCH($E280,CL,0)+1)))</f>
        <v>CN</v>
      </c>
      <c r="T280" s="181" t="str">
        <f ca="1">IF(B280="","",IF(ISERROR(MATCH($J280,SorP!$B$1:$B$6226,0)),"",INDIRECT("'SorP'!$A$"&amp;MATCH($S280&amp;$J280,SorP!C:C,0))))</f>
        <v>CN-GD</v>
      </c>
      <c r="U280" s="201"/>
      <c r="V280" s="226">
        <f ca="1">IF(C280="",NA(),IF(OR(C280="Smelter not listed",C280="Smelter not yet identified"),MATCH($B280&amp;$D280,'Smelter Look-up'!$J:$J,0),MATCH($B280&amp;$C280,'Smelter Look-up'!$J:$J,0)))</f>
        <v>257</v>
      </c>
      <c r="X280" s="227">
        <f t="shared" ref="X280:X281" ca="1" si="45">IF(AND(C280="Smelter not listed",OR(LEN(D280)=0,LEN(E280)=0)),1,0)</f>
        <v>0</v>
      </c>
      <c r="AB280" s="228" t="str">
        <f t="shared" ref="AB280:AB281" ca="1" si="46">B280&amp;C280</f>
        <v>GoldSHENZHEN JINJUNWEI RESOURCE COMPREHENSIVE DEVELOPMENT CO., LTD.</v>
      </c>
    </row>
    <row r="281" spans="1:28" s="227" customFormat="1" ht="63.75">
      <c r="A281" s="299" t="s">
        <v>728</v>
      </c>
      <c r="B281" s="182" t="str">
        <f ca="1">IF(LEN(A281)=0,"",INDEX('Smelter Look-up'!$A:$A,MATCH($A281,'Smelter Look-up'!$E:$E,0)))</f>
        <v>Tantalum</v>
      </c>
      <c r="C281" s="186" t="str">
        <f ca="1">IF(LEN(A281)=0,"",INDEX('Smelter Look-up'!$C:$C,MATCH($A281,'Smelter Look-up'!$E:$E,0)))</f>
        <v>F&amp;X Electro-Materials Ltd.</v>
      </c>
      <c r="D281" s="230" t="str">
        <f>IF(ISBLANK(A281),"",INDEX('Smelter Look-up'!$C$5:$C$700,MATCH(A281,'Smelter Look-up'!$E$5:$E$700,0)))</f>
        <v>F&amp;X Electro-Materials Ltd.</v>
      </c>
      <c r="E281" s="182" t="str">
        <f ca="1">IF(ISERROR($V281),"",OFFSET('Smelter Look-up'!$D$4,$V281-4,0)&amp;"")</f>
        <v>CHINA</v>
      </c>
      <c r="F281" s="182" t="str">
        <f ca="1">IF(ISERROR($V281),"",OFFSET('Smelter Look-up'!$E$4,$V281-4,0))</f>
        <v>CID000460</v>
      </c>
      <c r="G281" s="182" t="str">
        <f ca="1">IF(C281=$X$4,IF(ISERROR($V281),"Enter smelter details","RMI"),IF(ISERROR($V281),"",OFFSET('Smelter Look-up'!$F$4,$V281-4,0)))</f>
        <v>RMI</v>
      </c>
      <c r="H281" s="183">
        <f ca="1">IF(ISERROR($V281),"",OFFSET('Smelter Look-up'!$G$4,$V281-4,0))</f>
        <v>0</v>
      </c>
      <c r="I281" s="184" t="str">
        <f ca="1">IF(ISERROR($V281),"",OFFSET('Smelter Look-up'!$H$4,$V281-4,0))</f>
        <v>Jiangmen</v>
      </c>
      <c r="J281" s="184" t="str">
        <f ca="1">IF(ISERROR($V281),"",OFFSET('Smelter Look-up'!$I$4,$V281-4,0))</f>
        <v>Guangdong Sheng</v>
      </c>
      <c r="K281" s="224"/>
      <c r="L281" s="224"/>
      <c r="M281" s="224"/>
      <c r="N281" s="224"/>
      <c r="O281" s="224"/>
      <c r="P281" s="185"/>
      <c r="Q281" s="225"/>
      <c r="R281" s="182" t="str">
        <f ca="1">IF(ISERROR($V281),"",OFFSET('Smelter Look-up'!$C$4,$V281-4,0)&amp;"")</f>
        <v>F&amp;X Electro-Materials Ltd.</v>
      </c>
      <c r="S281" s="181" t="str">
        <f t="shared" ca="1" si="44"/>
        <v>CN</v>
      </c>
      <c r="T281" s="181" t="str">
        <f ca="1">IF(B281="","",IF(ISERROR(MATCH($J281,SorP!$B$1:$B$6226,0)),"",INDIRECT("'SorP'!$A$"&amp;MATCH($S281&amp;$J281,SorP!C:C,0))))</f>
        <v>CN-GD</v>
      </c>
      <c r="U281" s="201"/>
      <c r="V281" s="226">
        <f ca="1">IF(C281="",NA(),IF(OR(C281="Smelter not listed",C281="Smelter not yet identified"),MATCH($B281&amp;$D281,'Smelter Look-up'!$J:$J,0),MATCH($B281&amp;$C281,'Smelter Look-up'!$J:$J,0)))</f>
        <v>337</v>
      </c>
      <c r="X281" s="227">
        <f t="shared" ca="1" si="45"/>
        <v>0</v>
      </c>
      <c r="AB281" s="228" t="str">
        <f t="shared" ca="1" si="46"/>
        <v>TantalumF&amp;X Electro-Materials Ltd.</v>
      </c>
    </row>
    <row r="282" spans="1:28" s="227" customFormat="1" ht="20.25">
      <c r="A282" s="181"/>
      <c r="B282" s="182" t="str">
        <f>IF(LEN(A282)=0,"",INDEX('Smelter Look-up'!$A:$A,MATCH($A282,'Smelter Look-up'!$E:$E,0)))</f>
        <v/>
      </c>
      <c r="C282" s="186" t="str">
        <f>IF(LEN(A282)=0,"",INDEX('Smelter Look-up'!$C:$C,MATCH($A282,'Smelter Look-up'!$E:$E,0)))</f>
        <v/>
      </c>
      <c r="D282" s="230" t="str">
        <f>IF(ISBLANK(A282),"",INDEX('Smelter Look-up'!$C$5:$C$700,MATCH(A282,'Smelter Look-up'!$E$5:$E$700,0)))</f>
        <v/>
      </c>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290" ca="1" si="47">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290" ca="1" si="48">IF(AND(C282="Smelter not listed",OR(LEN(D282)=0,LEN(E282)=0)),1,0)</f>
        <v>0</v>
      </c>
      <c r="AB282" s="228" t="str">
        <f t="shared" ref="AB282:AB290" si="49">B282&amp;C282</f>
        <v/>
      </c>
    </row>
    <row r="283" spans="1:28" s="227" customFormat="1" ht="20.25">
      <c r="A283" s="181"/>
      <c r="B283" s="182" t="str">
        <f>IF(LEN(A283)=0,"",INDEX('Smelter Look-up'!$A:$A,MATCH($A283,'Smelter Look-up'!$E:$E,0)))</f>
        <v/>
      </c>
      <c r="C283" s="186" t="str">
        <f>IF(LEN(A283)=0,"",INDEX('Smelter Look-up'!$C:$C,MATCH($A283,'Smelter Look-up'!$E:$E,0)))</f>
        <v/>
      </c>
      <c r="D283" s="230" t="str">
        <f>IF(ISBLANK(A283),"",INDEX('Smelter Look-up'!$C$5:$C$700,MATCH(A283,'Smelter Look-up'!$E$5:$E$700,0)))</f>
        <v/>
      </c>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8"/>
        <v>0</v>
      </c>
      <c r="AB283" s="228" t="str">
        <f t="shared" si="49"/>
        <v/>
      </c>
    </row>
    <row r="284" spans="1:28" s="227" customFormat="1" ht="20.25">
      <c r="A284" s="181"/>
      <c r="B284" s="182" t="str">
        <f>IF(LEN(A284)=0,"",INDEX('Smelter Look-up'!$A:$A,MATCH($A284,'Smelter Look-up'!$E:$E,0)))</f>
        <v/>
      </c>
      <c r="C284" s="186" t="str">
        <f>IF(LEN(A284)=0,"",INDEX('Smelter Look-up'!$C:$C,MATCH($A284,'Smelter Look-up'!$E:$E,0)))</f>
        <v/>
      </c>
      <c r="D284" s="230" t="str">
        <f>IF(ISBLANK(A284),"",INDEX('Smelter Look-up'!$C$5:$C$700,MATCH(A284,'Smelter Look-up'!$E$5:$E$700,0)))</f>
        <v/>
      </c>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8"/>
        <v>0</v>
      </c>
      <c r="AB284" s="228" t="str">
        <f t="shared" si="49"/>
        <v/>
      </c>
    </row>
    <row r="285" spans="1:28" s="227" customFormat="1" ht="20.25">
      <c r="A285" s="181"/>
      <c r="B285" s="182" t="str">
        <f>IF(LEN(A285)=0,"",INDEX('Smelter Look-up'!$A:$A,MATCH($A285,'Smelter Look-up'!$E:$E,0)))</f>
        <v/>
      </c>
      <c r="C285" s="186" t="str">
        <f>IF(LEN(A285)=0,"",INDEX('Smelter Look-up'!$C:$C,MATCH($A285,'Smelter Look-up'!$E:$E,0)))</f>
        <v/>
      </c>
      <c r="D285" s="230" t="str">
        <f>IF(ISBLANK(A285),"",INDEX('Smelter Look-up'!$C$5:$C$700,MATCH(A285,'Smelter Look-up'!$E$5:$E$700,0)))</f>
        <v/>
      </c>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8"/>
        <v>0</v>
      </c>
      <c r="AB285" s="228" t="str">
        <f t="shared" si="49"/>
        <v/>
      </c>
    </row>
    <row r="286" spans="1:28" s="227" customFormat="1" ht="20.25">
      <c r="A286" s="181"/>
      <c r="B286" s="182" t="str">
        <f>IF(LEN(A286)=0,"",INDEX('Smelter Look-up'!$A:$A,MATCH($A286,'Smelter Look-up'!$E:$E,0)))</f>
        <v/>
      </c>
      <c r="C286" s="186" t="str">
        <f>IF(LEN(A286)=0,"",INDEX('Smelter Look-up'!$C:$C,MATCH($A286,'Smelter Look-up'!$E:$E,0)))</f>
        <v/>
      </c>
      <c r="D286" s="230" t="str">
        <f>IF(ISBLANK(A286),"",INDEX('Smelter Look-up'!$C$5:$C$700,MATCH(A286,'Smelter Look-up'!$E$5:$E$700,0)))</f>
        <v/>
      </c>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8"/>
        <v>0</v>
      </c>
      <c r="AB286" s="228" t="str">
        <f t="shared" si="49"/>
        <v/>
      </c>
    </row>
    <row r="287" spans="1:28" s="227" customFormat="1" ht="20.25">
      <c r="A287" s="181"/>
      <c r="B287" s="182" t="str">
        <f>IF(LEN(A287)=0,"",INDEX('Smelter Look-up'!$A:$A,MATCH($A287,'Smelter Look-up'!$E:$E,0)))</f>
        <v/>
      </c>
      <c r="C287" s="186" t="str">
        <f>IF(LEN(A287)=0,"",INDEX('Smelter Look-up'!$C:$C,MATCH($A287,'Smelter Look-up'!$E:$E,0)))</f>
        <v/>
      </c>
      <c r="D287" s="230" t="str">
        <f>IF(ISBLANK(A287),"",INDEX('Smelter Look-up'!$C$5:$C$700,MATCH(A287,'Smelter Look-up'!$E$5:$E$700,0)))</f>
        <v/>
      </c>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8"/>
        <v>0</v>
      </c>
      <c r="AB287" s="228" t="str">
        <f t="shared" si="49"/>
        <v/>
      </c>
    </row>
    <row r="288" spans="1:28" s="227" customFormat="1" ht="20.25">
      <c r="A288" s="181"/>
      <c r="B288" s="182" t="str">
        <f>IF(LEN(A288)=0,"",INDEX('Smelter Look-up'!$A:$A,MATCH($A288,'Smelter Look-up'!$E:$E,0)))</f>
        <v/>
      </c>
      <c r="C288" s="186" t="str">
        <f>IF(LEN(A288)=0,"",INDEX('Smelter Look-up'!$C:$C,MATCH($A288,'Smelter Look-up'!$E:$E,0)))</f>
        <v/>
      </c>
      <c r="D288" s="230" t="str">
        <f>IF(ISBLANK(A288),"",INDEX('Smelter Look-up'!$C$5:$C$700,MATCH(A288,'Smelter Look-up'!$E$5:$E$700,0)))</f>
        <v/>
      </c>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8"/>
        <v>0</v>
      </c>
      <c r="AB288" s="228" t="str">
        <f t="shared" si="49"/>
        <v/>
      </c>
    </row>
    <row r="289" spans="1:28" s="227" customFormat="1" ht="20.25">
      <c r="A289" s="181"/>
      <c r="B289" s="182" t="str">
        <f>IF(LEN(A289)=0,"",INDEX('Smelter Look-up'!$A:$A,MATCH($A289,'Smelter Look-up'!$E:$E,0)))</f>
        <v/>
      </c>
      <c r="C289" s="186" t="str">
        <f>IF(LEN(A289)=0,"",INDEX('Smelter Look-up'!$C:$C,MATCH($A289,'Smelter Look-up'!$E:$E,0)))</f>
        <v/>
      </c>
      <c r="D289" s="230" t="str">
        <f>IF(ISBLANK(A289),"",INDEX('Smelter Look-up'!$C$5:$C$700,MATCH(A289,'Smelter Look-up'!$E$5:$E$700,0)))</f>
        <v/>
      </c>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8"/>
        <v>0</v>
      </c>
      <c r="AB289" s="228" t="str">
        <f t="shared" si="49"/>
        <v/>
      </c>
    </row>
    <row r="290" spans="1:28" s="227" customFormat="1" ht="20.25">
      <c r="A290" s="181"/>
      <c r="B290" s="182" t="str">
        <f>IF(LEN(A290)=0,"",INDEX('Smelter Look-up'!$A:$A,MATCH($A290,'Smelter Look-up'!$E:$E,0)))</f>
        <v/>
      </c>
      <c r="C290" s="186" t="str">
        <f>IF(LEN(A290)=0,"",INDEX('Smelter Look-up'!$C:$C,MATCH($A290,'Smelter Look-up'!$E:$E,0)))</f>
        <v/>
      </c>
      <c r="D290" s="230" t="str">
        <f>IF(ISBLANK(A290),"",INDEX('Smelter Look-up'!$C$5:$C$700,MATCH(A290,'Smelter Look-up'!$E$5:$E$700,0)))</f>
        <v/>
      </c>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8"/>
        <v>0</v>
      </c>
      <c r="AB290" s="228" t="str">
        <f t="shared" si="49"/>
        <v/>
      </c>
    </row>
    <row r="291" spans="1:28" s="227" customFormat="1" ht="20.25">
      <c r="A291" s="181"/>
      <c r="B291" s="182" t="str">
        <f>IF(LEN(A291)=0,"",INDEX('Smelter Look-up'!$A:$A,MATCH($A291,'Smelter Look-up'!$E:$E,0)))</f>
        <v/>
      </c>
      <c r="C291" s="186" t="str">
        <f>IF(LEN(A291)=0,"",INDEX('Smelter Look-up'!$C:$C,MATCH($A291,'Smelter Look-up'!$E:$E,0)))</f>
        <v/>
      </c>
      <c r="D291" s="230" t="str">
        <f>IF(ISBLANK(A291),"",INDEX('Smelter Look-up'!$C$5:$C$700,MATCH(A291,'Smelter Look-up'!$E$5:$E$700,0)))</f>
        <v/>
      </c>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50">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51">IF(AND(C291="Smelter not listed",OR(LEN(D291)=0,LEN(E291)=0)),1,0)</f>
        <v>0</v>
      </c>
      <c r="AB291" s="228" t="str">
        <f t="shared" ref="AB291:AB321" si="52">B291&amp;C291</f>
        <v/>
      </c>
    </row>
    <row r="292" spans="1:28" s="227" customFormat="1" ht="20.25">
      <c r="A292" s="181"/>
      <c r="B292" s="182" t="str">
        <f>IF(LEN(A292)=0,"",INDEX('Smelter Look-up'!$A:$A,MATCH($A292,'Smelter Look-up'!$E:$E,0)))</f>
        <v/>
      </c>
      <c r="C292" s="186" t="str">
        <f>IF(LEN(A292)=0,"",INDEX('Smelter Look-up'!$C:$C,MATCH($A292,'Smelter Look-up'!$E:$E,0)))</f>
        <v/>
      </c>
      <c r="D292" s="230" t="str">
        <f>IF(ISBLANK(A292),"",INDEX('Smelter Look-up'!$C$5:$C$700,MATCH(A292,'Smelter Look-up'!$E$5:$E$700,0)))</f>
        <v/>
      </c>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25">
      <c r="A293" s="181"/>
      <c r="B293" s="182" t="str">
        <f>IF(LEN(A293)=0,"",INDEX('Smelter Look-up'!$A:$A,MATCH($A293,'Smelter Look-up'!$E:$E,0)))</f>
        <v/>
      </c>
      <c r="C293" s="186" t="str">
        <f>IF(LEN(A293)=0,"",INDEX('Smelter Look-up'!$C:$C,MATCH($A293,'Smelter Look-up'!$E:$E,0)))</f>
        <v/>
      </c>
      <c r="D293" s="230" t="str">
        <f>IF(ISBLANK(A293),"",INDEX('Smelter Look-up'!$C$5:$C$700,MATCH(A293,'Smelter Look-up'!$E$5:$E$700,0)))</f>
        <v/>
      </c>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25">
      <c r="A294" s="181"/>
      <c r="B294" s="182" t="str">
        <f>IF(LEN(A294)=0,"",INDEX('Smelter Look-up'!$A:$A,MATCH($A294,'Smelter Look-up'!$E:$E,0)))</f>
        <v/>
      </c>
      <c r="C294" s="186" t="str">
        <f>IF(LEN(A294)=0,"",INDEX('Smelter Look-up'!$C:$C,MATCH($A294,'Smelter Look-up'!$E:$E,0)))</f>
        <v/>
      </c>
      <c r="D294" s="230" t="str">
        <f>IF(ISBLANK(A294),"",INDEX('Smelter Look-up'!$C$5:$C$700,MATCH(A294,'Smelter Look-up'!$E$5:$E$700,0)))</f>
        <v/>
      </c>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25">
      <c r="A295" s="181"/>
      <c r="B295" s="182" t="str">
        <f>IF(LEN(A295)=0,"",INDEX('Smelter Look-up'!$A:$A,MATCH($A295,'Smelter Look-up'!$E:$E,0)))</f>
        <v/>
      </c>
      <c r="C295" s="186" t="str">
        <f>IF(LEN(A295)=0,"",INDEX('Smelter Look-up'!$C:$C,MATCH($A295,'Smelter Look-up'!$E:$E,0)))</f>
        <v/>
      </c>
      <c r="D295" s="230" t="str">
        <f>IF(ISBLANK(A295),"",INDEX('Smelter Look-up'!$C$5:$C$700,MATCH(A295,'Smelter Look-up'!$E$5:$E$700,0)))</f>
        <v/>
      </c>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25">
      <c r="A296" s="182"/>
      <c r="B296" s="182" t="str">
        <f>IF(LEN(A296)=0,"",INDEX('Smelter Look-up'!$A:$A,MATCH($A296,'Smelter Look-up'!$E:$E,0)))</f>
        <v/>
      </c>
      <c r="C296" s="186" t="str">
        <f>IF(LEN(A296)=0,"",INDEX('Smelter Look-up'!$C:$C,MATCH($A296,'Smelter Look-up'!$E:$E,0)))</f>
        <v/>
      </c>
      <c r="D296" s="230" t="str">
        <f>IF(ISBLANK(A296),"",INDEX('Smelter Look-up'!$C$5:$C$700,MATCH(A296,'Smelter Look-up'!$E$5:$E$700,0)))</f>
        <v/>
      </c>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1"/>
        <v>0</v>
      </c>
      <c r="AB296" s="228" t="str">
        <f t="shared" si="52"/>
        <v/>
      </c>
    </row>
    <row r="297" spans="1:28" s="227" customFormat="1" ht="20.25">
      <c r="A297" s="182"/>
      <c r="B297" s="182" t="str">
        <f>IF(LEN(A297)=0,"",INDEX('Smelter Look-up'!$A:$A,MATCH($A297,'Smelter Look-up'!$E:$E,0)))</f>
        <v/>
      </c>
      <c r="C297" s="186" t="str">
        <f>IF(LEN(A297)=0,"",INDEX('Smelter Look-up'!$C:$C,MATCH($A297,'Smelter Look-up'!$E:$E,0)))</f>
        <v/>
      </c>
      <c r="D297" s="230" t="str">
        <f>IF(ISBLANK(A297),"",INDEX('Smelter Look-up'!$C$5:$C$700,MATCH(A297,'Smelter Look-up'!$E$5:$E$700,0)))</f>
        <v/>
      </c>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1"/>
        <v>0</v>
      </c>
      <c r="AB297" s="228" t="str">
        <f t="shared" si="52"/>
        <v/>
      </c>
    </row>
    <row r="298" spans="1:28" s="227" customFormat="1" ht="20.25">
      <c r="A298" s="182"/>
      <c r="B298" s="182" t="str">
        <f>IF(LEN(A298)=0,"",INDEX('Smelter Look-up'!$A:$A,MATCH($A298,'Smelter Look-up'!$E:$E,0)))</f>
        <v/>
      </c>
      <c r="C298" s="186" t="str">
        <f>IF(LEN(A298)=0,"",INDEX('Smelter Look-up'!$C:$C,MATCH($A298,'Smelter Look-up'!$E:$E,0)))</f>
        <v/>
      </c>
      <c r="D298" s="230" t="str">
        <f>IF(ISBLANK(A298),"",INDEX('Smelter Look-up'!$C$5:$C$700,MATCH(A298,'Smelter Look-up'!$E$5:$E$700,0)))</f>
        <v/>
      </c>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1"/>
        <v>0</v>
      </c>
      <c r="AB298" s="228" t="str">
        <f t="shared" si="52"/>
        <v/>
      </c>
    </row>
    <row r="299" spans="1:28" s="227" customFormat="1" ht="20.25">
      <c r="A299" s="262"/>
      <c r="B299" s="182" t="str">
        <f>IF(LEN(A299)=0,"",INDEX('Smelter Look-up'!$A:$A,MATCH($A299,'Smelter Look-up'!$E:$E,0)))</f>
        <v/>
      </c>
      <c r="C299" s="186" t="str">
        <f>IF(LEN(A299)=0,"",INDEX('Smelter Look-up'!$C:$C,MATCH($A299,'Smelter Look-up'!$E:$E,0)))</f>
        <v/>
      </c>
      <c r="D299" s="230" t="str">
        <f>IF(ISBLANK(A299),"",INDEX('Smelter Look-up'!$C$5:$C$700,MATCH(A299,'Smelter Look-up'!$E$5:$E$700,0)))</f>
        <v/>
      </c>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1"/>
        <v>0</v>
      </c>
      <c r="AB299" s="228" t="str">
        <f t="shared" si="52"/>
        <v/>
      </c>
    </row>
    <row r="300" spans="1:28" s="227" customFormat="1" ht="20.25">
      <c r="A300" s="262"/>
      <c r="B300" s="182" t="str">
        <f>IF(LEN(A300)=0,"",INDEX('Smelter Look-up'!$A:$A,MATCH($A300,'Smelter Look-up'!$E:$E,0)))</f>
        <v/>
      </c>
      <c r="C300" s="186" t="str">
        <f>IF(LEN(A300)=0,"",INDEX('Smelter Look-up'!$C:$C,MATCH($A300,'Smelter Look-up'!$E:$E,0)))</f>
        <v/>
      </c>
      <c r="D300" s="230" t="str">
        <f>IF(ISBLANK(A300),"",INDEX('Smelter Look-up'!$C$5:$C$700,MATCH(A300,'Smelter Look-up'!$E$5:$E$700,0)))</f>
        <v/>
      </c>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1"/>
        <v>0</v>
      </c>
      <c r="AB300" s="228" t="str">
        <f t="shared" si="52"/>
        <v/>
      </c>
    </row>
    <row r="301" spans="1:28" s="227" customFormat="1" ht="20.25">
      <c r="A301" s="262"/>
      <c r="B301" s="182" t="str">
        <f>IF(LEN(A301)=0,"",INDEX('Smelter Look-up'!$A:$A,MATCH($A301,'Smelter Look-up'!$E:$E,0)))</f>
        <v/>
      </c>
      <c r="C301" s="186" t="str">
        <f>IF(LEN(A301)=0,"",INDEX('Smelter Look-up'!$C:$C,MATCH($A301,'Smelter Look-up'!$E:$E,0)))</f>
        <v/>
      </c>
      <c r="D301" s="230" t="str">
        <f>IF(ISBLANK(A301),"",INDEX('Smelter Look-up'!$C$5:$C$700,MATCH(A301,'Smelter Look-up'!$E$5:$E$700,0)))</f>
        <v/>
      </c>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1"/>
        <v>0</v>
      </c>
      <c r="AB301" s="228" t="str">
        <f t="shared" si="52"/>
        <v/>
      </c>
    </row>
    <row r="302" spans="1:28" s="227" customFormat="1" ht="20.25">
      <c r="A302" s="262"/>
      <c r="B302" s="182" t="str">
        <f>IF(LEN(A302)=0,"",INDEX('Smelter Look-up'!$A:$A,MATCH($A302,'Smelter Look-up'!$E:$E,0)))</f>
        <v/>
      </c>
      <c r="C302" s="186" t="str">
        <f>IF(LEN(A302)=0,"",INDEX('Smelter Look-up'!$C:$C,MATCH($A302,'Smelter Look-up'!$E:$E,0)))</f>
        <v/>
      </c>
      <c r="D302" s="230" t="str">
        <f>IF(ISBLANK(A302),"",INDEX('Smelter Look-up'!$C$5:$C$700,MATCH(A302,'Smelter Look-up'!$E$5:$E$700,0)))</f>
        <v/>
      </c>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1"/>
        <v>0</v>
      </c>
      <c r="AB302" s="228" t="str">
        <f t="shared" si="52"/>
        <v/>
      </c>
    </row>
    <row r="303" spans="1:28" s="227" customFormat="1" ht="20.25">
      <c r="A303" s="262"/>
      <c r="B303" s="182" t="str">
        <f>IF(LEN(A303)=0,"",INDEX('Smelter Look-up'!$A:$A,MATCH($A303,'Smelter Look-up'!$E:$E,0)))</f>
        <v/>
      </c>
      <c r="C303" s="186" t="str">
        <f>IF(LEN(A303)=0,"",INDEX('Smelter Look-up'!$C:$C,MATCH($A303,'Smelter Look-up'!$E:$E,0)))</f>
        <v/>
      </c>
      <c r="D303" s="230" t="str">
        <f>IF(ISBLANK(A303),"",INDEX('Smelter Look-up'!$C$5:$C$700,MATCH(A303,'Smelter Look-up'!$E$5:$E$700,0)))</f>
        <v/>
      </c>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1"/>
        <v>0</v>
      </c>
      <c r="AB303" s="228" t="str">
        <f t="shared" si="52"/>
        <v/>
      </c>
    </row>
    <row r="304" spans="1:28" s="227" customFormat="1" ht="20.25">
      <c r="A304" s="262"/>
      <c r="B304" s="182" t="str">
        <f>IF(LEN(A304)=0,"",INDEX('Smelter Look-up'!$A:$A,MATCH($A304,'Smelter Look-up'!$E:$E,0)))</f>
        <v/>
      </c>
      <c r="C304" s="186" t="str">
        <f>IF(LEN(A304)=0,"",INDEX('Smelter Look-up'!$C:$C,MATCH($A304,'Smelter Look-up'!$E:$E,0)))</f>
        <v/>
      </c>
      <c r="D304" s="230" t="str">
        <f>IF(ISBLANK(A304),"",INDEX('Smelter Look-up'!$C$5:$C$700,MATCH(A304,'Smelter Look-up'!$E$5:$E$700,0)))</f>
        <v/>
      </c>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1"/>
        <v>0</v>
      </c>
      <c r="AB304" s="228" t="str">
        <f t="shared" si="52"/>
        <v/>
      </c>
    </row>
    <row r="305" spans="1:28" s="227" customFormat="1" ht="20.25">
      <c r="A305" s="262"/>
      <c r="B305" s="182" t="str">
        <f>IF(LEN(A305)=0,"",INDEX('Smelter Look-up'!$A:$A,MATCH($A305,'Smelter Look-up'!$E:$E,0)))</f>
        <v/>
      </c>
      <c r="C305" s="186" t="str">
        <f>IF(LEN(A305)=0,"",INDEX('Smelter Look-up'!$C:$C,MATCH($A305,'Smelter Look-up'!$E:$E,0)))</f>
        <v/>
      </c>
      <c r="D305" s="230" t="str">
        <f>IF(ISBLANK(A305),"",INDEX('Smelter Look-up'!$C$5:$C$700,MATCH(A305,'Smelter Look-up'!$E$5:$E$700,0)))</f>
        <v/>
      </c>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1"/>
        <v>0</v>
      </c>
      <c r="AB305" s="228" t="str">
        <f t="shared" si="52"/>
        <v/>
      </c>
    </row>
    <row r="306" spans="1:28" s="227" customFormat="1" ht="20.25">
      <c r="A306" s="262"/>
      <c r="B306" s="182" t="str">
        <f>IF(LEN(A306)=0,"",INDEX('Smelter Look-up'!$A:$A,MATCH($A306,'Smelter Look-up'!$E:$E,0)))</f>
        <v/>
      </c>
      <c r="C306" s="186" t="str">
        <f>IF(LEN(A306)=0,"",INDEX('Smelter Look-up'!$C:$C,MATCH($A306,'Smelter Look-up'!$E:$E,0)))</f>
        <v/>
      </c>
      <c r="D306" s="230" t="str">
        <f>IF(ISBLANK(A306),"",INDEX('Smelter Look-up'!$C$5:$C$700,MATCH(A306,'Smelter Look-up'!$E$5:$E$700,0)))</f>
        <v/>
      </c>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1"/>
        <v>0</v>
      </c>
      <c r="AB306" s="228" t="str">
        <f t="shared" si="52"/>
        <v/>
      </c>
    </row>
    <row r="307" spans="1:28" s="227" customFormat="1" ht="20.25">
      <c r="A307" s="262"/>
      <c r="B307" s="182" t="str">
        <f>IF(LEN(A307)=0,"",INDEX('Smelter Look-up'!$A:$A,MATCH($A307,'Smelter Look-up'!$E:$E,0)))</f>
        <v/>
      </c>
      <c r="C307" s="186" t="str">
        <f>IF(LEN(A307)=0,"",INDEX('Smelter Look-up'!$C:$C,MATCH($A307,'Smelter Look-up'!$E:$E,0)))</f>
        <v/>
      </c>
      <c r="D307" s="230" t="str">
        <f>IF(ISBLANK(A307),"",INDEX('Smelter Look-up'!$C$5:$C$700,MATCH(A307,'Smelter Look-up'!$E$5:$E$700,0)))</f>
        <v/>
      </c>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1"/>
        <v>0</v>
      </c>
      <c r="AB307" s="228" t="str">
        <f t="shared" si="52"/>
        <v/>
      </c>
    </row>
    <row r="308" spans="1:28" s="227" customFormat="1" ht="20.25">
      <c r="A308" s="262"/>
      <c r="B308" s="182" t="str">
        <f>IF(LEN(A308)=0,"",INDEX('Smelter Look-up'!$A:$A,MATCH($A308,'Smelter Look-up'!$E:$E,0)))</f>
        <v/>
      </c>
      <c r="C308" s="186" t="str">
        <f>IF(LEN(A308)=0,"",INDEX('Smelter Look-up'!$C:$C,MATCH($A308,'Smelter Look-up'!$E:$E,0)))</f>
        <v/>
      </c>
      <c r="D308" s="230" t="str">
        <f>IF(ISBLANK(A308),"",INDEX('Smelter Look-up'!$C$5:$C$700,MATCH(A308,'Smelter Look-up'!$E$5:$E$700,0)))</f>
        <v/>
      </c>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1"/>
        <v>0</v>
      </c>
      <c r="AB308" s="228" t="str">
        <f t="shared" si="52"/>
        <v/>
      </c>
    </row>
    <row r="309" spans="1:28" s="227" customFormat="1" ht="20.25">
      <c r="A309" s="262"/>
      <c r="B309" s="182" t="str">
        <f>IF(LEN(A309)=0,"",INDEX('Smelter Look-up'!$A:$A,MATCH($A309,'Smelter Look-up'!$E:$E,0)))</f>
        <v/>
      </c>
      <c r="C309" s="186" t="str">
        <f>IF(LEN(A309)=0,"",INDEX('Smelter Look-up'!$C:$C,MATCH($A309,'Smelter Look-up'!$E:$E,0)))</f>
        <v/>
      </c>
      <c r="D309" s="230" t="str">
        <f>IF(ISBLANK(A309),"",INDEX('Smelter Look-up'!$C$5:$C$700,MATCH(A309,'Smelter Look-up'!$E$5:$E$700,0)))</f>
        <v/>
      </c>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0"/>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1"/>
        <v>0</v>
      </c>
      <c r="AB309" s="228" t="str">
        <f t="shared" si="52"/>
        <v/>
      </c>
    </row>
    <row r="310" spans="1:28" s="227" customFormat="1" ht="20.25">
      <c r="A310" s="181"/>
      <c r="B310" s="182" t="str">
        <f>IF(LEN(A310)=0,"",INDEX('Smelter Look-up'!$A:$A,MATCH($A310,'Smelter Look-up'!$E:$E,0)))</f>
        <v/>
      </c>
      <c r="C310" s="186" t="str">
        <f>IF(LEN(A310)=0,"",INDEX('Smelter Look-up'!$C:$C,MATCH($A310,'Smelter Look-up'!$E:$E,0)))</f>
        <v/>
      </c>
      <c r="D310" s="230" t="str">
        <f>IF(ISBLANK(A310),"",INDEX('Smelter Look-up'!$C$5:$C$700,MATCH(A310,'Smelter Look-up'!$E$5:$E$700,0)))</f>
        <v/>
      </c>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0"/>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1"/>
        <v>0</v>
      </c>
      <c r="AB310" s="228" t="str">
        <f t="shared" si="52"/>
        <v/>
      </c>
    </row>
    <row r="311" spans="1:28" s="227" customFormat="1" ht="20.25">
      <c r="A311" s="181"/>
      <c r="B311" s="182" t="str">
        <f>IF(LEN(A311)=0,"",INDEX('Smelter Look-up'!$A:$A,MATCH($A311,'Smelter Look-up'!$E:$E,0)))</f>
        <v/>
      </c>
      <c r="C311" s="186" t="str">
        <f>IF(LEN(A311)=0,"",INDEX('Smelter Look-up'!$C:$C,MATCH($A311,'Smelter Look-up'!$E:$E,0)))</f>
        <v/>
      </c>
      <c r="D311" s="230" t="str">
        <f>IF(ISBLANK(A311),"",INDEX('Smelter Look-up'!$C$5:$C$700,MATCH(A311,'Smelter Look-up'!$E$5:$E$700,0)))</f>
        <v/>
      </c>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0"/>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1"/>
        <v>0</v>
      </c>
      <c r="AB311" s="228" t="str">
        <f t="shared" si="52"/>
        <v/>
      </c>
    </row>
    <row r="312" spans="1:28" s="227" customFormat="1" ht="20.25">
      <c r="A312" s="181"/>
      <c r="B312" s="182" t="str">
        <f>IF(LEN(A312)=0,"",INDEX('Smelter Look-up'!$A:$A,MATCH($A312,'Smelter Look-up'!$E:$E,0)))</f>
        <v/>
      </c>
      <c r="C312" s="186" t="str">
        <f>IF(LEN(A312)=0,"",INDEX('Smelter Look-up'!$C:$C,MATCH($A312,'Smelter Look-up'!$E:$E,0)))</f>
        <v/>
      </c>
      <c r="D312" s="230" t="str">
        <f>IF(ISBLANK(A312),"",INDEX('Smelter Look-up'!$C$5:$C$700,MATCH(A312,'Smelter Look-up'!$E$5:$E$700,0)))</f>
        <v/>
      </c>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0"/>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1"/>
        <v>0</v>
      </c>
      <c r="AB312" s="228" t="str">
        <f t="shared" si="52"/>
        <v/>
      </c>
    </row>
    <row r="313" spans="1:28" s="227" customFormat="1" ht="20.25">
      <c r="A313" s="181"/>
      <c r="B313" s="182" t="str">
        <f>IF(LEN(A313)=0,"",INDEX('Smelter Look-up'!$A:$A,MATCH($A313,'Smelter Look-up'!$E:$E,0)))</f>
        <v/>
      </c>
      <c r="C313" s="186" t="str">
        <f>IF(LEN(A313)=0,"",INDEX('Smelter Look-up'!$C:$C,MATCH($A313,'Smelter Look-up'!$E:$E,0)))</f>
        <v/>
      </c>
      <c r="D313" s="230" t="str">
        <f>IF(ISBLANK(A313),"",INDEX('Smelter Look-up'!$C$5:$C$700,MATCH(A313,'Smelter Look-up'!$E$5:$E$700,0)))</f>
        <v/>
      </c>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0"/>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1"/>
        <v>0</v>
      </c>
      <c r="AB313" s="228" t="str">
        <f t="shared" si="52"/>
        <v/>
      </c>
    </row>
    <row r="314" spans="1:28" s="227" customFormat="1" ht="20.25">
      <c r="A314" s="181"/>
      <c r="B314" s="182" t="str">
        <f>IF(LEN(A314)=0,"",INDEX('Smelter Look-up'!$A:$A,MATCH($A314,'Smelter Look-up'!$E:$E,0)))</f>
        <v/>
      </c>
      <c r="C314" s="186" t="str">
        <f>IF(LEN(A314)=0,"",INDEX('Smelter Look-up'!$C:$C,MATCH($A314,'Smelter Look-up'!$E:$E,0)))</f>
        <v/>
      </c>
      <c r="D314" s="230" t="str">
        <f>IF(ISBLANK(A314),"",INDEX('Smelter Look-up'!$C$5:$C$700,MATCH(A314,'Smelter Look-up'!$E$5:$E$700,0)))</f>
        <v/>
      </c>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0"/>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1"/>
        <v>0</v>
      </c>
      <c r="AB314" s="228" t="str">
        <f t="shared" si="52"/>
        <v/>
      </c>
    </row>
    <row r="315" spans="1:28" s="227" customFormat="1" ht="20.25">
      <c r="A315" s="181"/>
      <c r="B315" s="182" t="str">
        <f>IF(LEN(A315)=0,"",INDEX('Smelter Look-up'!$A:$A,MATCH($A315,'Smelter Look-up'!$E:$E,0)))</f>
        <v/>
      </c>
      <c r="C315" s="186" t="str">
        <f>IF(LEN(A315)=0,"",INDEX('Smelter Look-up'!$C:$C,MATCH($A315,'Smelter Look-up'!$E:$E,0)))</f>
        <v/>
      </c>
      <c r="D315" s="230" t="str">
        <f>IF(ISBLANK(A315),"",INDEX('Smelter Look-up'!$C$5:$C$700,MATCH(A315,'Smelter Look-up'!$E$5:$E$700,0)))</f>
        <v/>
      </c>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0"/>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1"/>
        <v>0</v>
      </c>
      <c r="AB315" s="228" t="str">
        <f t="shared" si="52"/>
        <v/>
      </c>
    </row>
    <row r="316" spans="1:28" s="227" customFormat="1" ht="20.25">
      <c r="A316" s="181"/>
      <c r="B316" s="182" t="str">
        <f>IF(LEN(A316)=0,"",INDEX('Smelter Look-up'!$A:$A,MATCH($A316,'Smelter Look-up'!$E:$E,0)))</f>
        <v/>
      </c>
      <c r="C316" s="186" t="str">
        <f>IF(LEN(A316)=0,"",INDEX('Smelter Look-up'!$C:$C,MATCH($A316,'Smelter Look-up'!$E:$E,0)))</f>
        <v/>
      </c>
      <c r="D316" s="230" t="str">
        <f>IF(ISBLANK(A316),"",INDEX('Smelter Look-up'!$C$5:$C$700,MATCH(A316,'Smelter Look-up'!$E$5:$E$700,0)))</f>
        <v/>
      </c>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1"/>
        <v>0</v>
      </c>
      <c r="AB316" s="228" t="str">
        <f t="shared" si="52"/>
        <v/>
      </c>
    </row>
    <row r="317" spans="1:28" s="227" customFormat="1" ht="20.25">
      <c r="A317" s="181"/>
      <c r="B317" s="182" t="str">
        <f>IF(LEN(A317)=0,"",INDEX('Smelter Look-up'!$A:$A,MATCH($A317,'Smelter Look-up'!$E:$E,0)))</f>
        <v/>
      </c>
      <c r="C317" s="186" t="str">
        <f>IF(LEN(A317)=0,"",INDEX('Smelter Look-up'!$C:$C,MATCH($A317,'Smelter Look-up'!$E:$E,0)))</f>
        <v/>
      </c>
      <c r="D317" s="230" t="str">
        <f>IF(ISBLANK(A317),"",INDEX('Smelter Look-up'!$C$5:$C$700,MATCH(A317,'Smelter Look-up'!$E$5:$E$700,0)))</f>
        <v/>
      </c>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1"/>
        <v>0</v>
      </c>
      <c r="AB317" s="228" t="str">
        <f t="shared" si="52"/>
        <v/>
      </c>
    </row>
    <row r="318" spans="1:28" s="227" customFormat="1" ht="20.25">
      <c r="A318" s="181"/>
      <c r="B318" s="182" t="str">
        <f>IF(LEN(A318)=0,"",INDEX('Smelter Look-up'!$A:$A,MATCH($A318,'Smelter Look-up'!$E:$E,0)))</f>
        <v/>
      </c>
      <c r="C318" s="186" t="str">
        <f>IF(LEN(A318)=0,"",INDEX('Smelter Look-up'!$C:$C,MATCH($A318,'Smelter Look-up'!$E:$E,0)))</f>
        <v/>
      </c>
      <c r="D318" s="230" t="str">
        <f>IF(ISBLANK(A318),"",INDEX('Smelter Look-up'!$C$5:$C$700,MATCH(A318,'Smelter Look-up'!$E$5:$E$700,0)))</f>
        <v/>
      </c>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1"/>
        <v>0</v>
      </c>
      <c r="AB318" s="228" t="str">
        <f t="shared" si="52"/>
        <v/>
      </c>
    </row>
    <row r="319" spans="1:28" s="227" customFormat="1" ht="20.25">
      <c r="A319" s="181"/>
      <c r="B319" s="182" t="str">
        <f>IF(LEN(A319)=0,"",INDEX('Smelter Look-up'!$A:$A,MATCH($A319,'Smelter Look-up'!$E:$E,0)))</f>
        <v/>
      </c>
      <c r="C319" s="186" t="str">
        <f>IF(LEN(A319)=0,"",INDEX('Smelter Look-up'!$C:$C,MATCH($A319,'Smelter Look-up'!$E:$E,0)))</f>
        <v/>
      </c>
      <c r="D319" s="230" t="str">
        <f>IF(ISBLANK(A319),"",INDEX('Smelter Look-up'!$C$5:$C$700,MATCH(A319,'Smelter Look-up'!$E$5:$E$700,0)))</f>
        <v/>
      </c>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1"/>
        <v>0</v>
      </c>
      <c r="AB319" s="228" t="str">
        <f t="shared" si="52"/>
        <v/>
      </c>
    </row>
    <row r="320" spans="1:28" s="227" customFormat="1" ht="20.25">
      <c r="A320" s="181"/>
      <c r="B320" s="182" t="str">
        <f>IF(LEN(A320)=0,"",INDEX('Smelter Look-up'!$A:$A,MATCH($A320,'Smelter Look-up'!$E:$E,0)))</f>
        <v/>
      </c>
      <c r="C320" s="186" t="str">
        <f>IF(LEN(A320)=0,"",INDEX('Smelter Look-up'!$C:$C,MATCH($A320,'Smelter Look-up'!$E:$E,0)))</f>
        <v/>
      </c>
      <c r="D320" s="230" t="str">
        <f>IF(ISBLANK(A320),"",INDEX('Smelter Look-up'!$C$5:$C$700,MATCH(A320,'Smelter Look-up'!$E$5:$E$700,0)))</f>
        <v/>
      </c>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1"/>
        <v>0</v>
      </c>
      <c r="AB320" s="228" t="str">
        <f t="shared" si="52"/>
        <v/>
      </c>
    </row>
    <row r="321" spans="1:28" s="227" customFormat="1" ht="20.25">
      <c r="A321" s="181"/>
      <c r="B321" s="182" t="str">
        <f>IF(LEN(A321)=0,"",INDEX('Smelter Look-up'!$A:$A,MATCH($A321,'Smelter Look-up'!$E:$E,0)))</f>
        <v/>
      </c>
      <c r="C321" s="186" t="str">
        <f>IF(LEN(A321)=0,"",INDEX('Smelter Look-up'!$C:$C,MATCH($A321,'Smelter Look-up'!$E:$E,0)))</f>
        <v/>
      </c>
      <c r="D321" s="230" t="str">
        <f>IF(ISBLANK(A321),"",INDEX('Smelter Look-up'!$C$5:$C$700,MATCH(A321,'Smelter Look-up'!$E$5:$E$700,0)))</f>
        <v/>
      </c>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1"/>
        <v>0</v>
      </c>
      <c r="AB321" s="228" t="str">
        <f t="shared" si="52"/>
        <v/>
      </c>
    </row>
    <row r="322" spans="1:28" s="227" customFormat="1" ht="20.25">
      <c r="A322" s="181"/>
      <c r="B322" s="182" t="str">
        <f>IF(LEN(A322)=0,"",INDEX('Smelter Look-up'!$A:$A,MATCH($A322,'Smelter Look-up'!$E:$E,0)))</f>
        <v/>
      </c>
      <c r="C322" s="186" t="str">
        <f>IF(LEN(A322)=0,"",INDEX('Smelter Look-up'!$C:$C,MATCH($A322,'Smelter Look-up'!$E:$E,0)))</f>
        <v/>
      </c>
      <c r="D322" s="230" t="str">
        <f>IF(ISBLANK(A322),"",INDEX('Smelter Look-up'!$C$5:$C$700,MATCH(A322,'Smelter Look-up'!$E$5:$E$700,0)))</f>
        <v/>
      </c>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53">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54">IF(AND(C322="Smelter not listed",OR(LEN(D322)=0,LEN(E322)=0)),1,0)</f>
        <v>0</v>
      </c>
      <c r="AB322" s="228" t="str">
        <f t="shared" ref="AB322" si="55">B322&amp;C322</f>
        <v/>
      </c>
    </row>
    <row r="323" spans="1:28" s="227" customFormat="1" ht="20.25">
      <c r="A323" s="181"/>
      <c r="B323" s="182" t="str">
        <f>IF(LEN(A323)=0,"",INDEX('Smelter Look-up'!$A:$A,MATCH($A323,'Smelter Look-up'!$E:$E,0)))</f>
        <v/>
      </c>
      <c r="C323" s="186" t="str">
        <f>IF(LEN(A323)=0,"",INDEX('Smelter Look-up'!$C:$C,MATCH($A323,'Smelter Look-up'!$E:$E,0)))</f>
        <v/>
      </c>
      <c r="D323" s="230" t="str">
        <f>IF(ISBLANK(A323),"",INDEX('Smelter Look-up'!$C$5:$C$700,MATCH(A323,'Smelter Look-up'!$E$5:$E$700,0)))</f>
        <v/>
      </c>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56">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7">IF(AND(C323="Smelter not listed",OR(LEN(D323)=0,LEN(E323)=0)),1,0)</f>
        <v>0</v>
      </c>
      <c r="AB323" s="228" t="str">
        <f t="shared" ref="AB323:AB354" si="58">B323&amp;C323</f>
        <v/>
      </c>
    </row>
    <row r="324" spans="1:28" s="227" customFormat="1" ht="20.25">
      <c r="A324" s="181"/>
      <c r="B324" s="182" t="str">
        <f>IF(LEN(A324)=0,"",INDEX('Smelter Look-up'!$A:$A,MATCH($A324,'Smelter Look-up'!$E:$E,0)))</f>
        <v/>
      </c>
      <c r="C324" s="186" t="str">
        <f>IF(LEN(A324)=0,"",INDEX('Smelter Look-up'!$C:$C,MATCH($A324,'Smelter Look-up'!$E:$E,0)))</f>
        <v/>
      </c>
      <c r="D324" s="230" t="str">
        <f>IF(ISBLANK(A324),"",INDEX('Smelter Look-up'!$C$5:$C$700,MATCH(A324,'Smelter Look-up'!$E$5:$E$700,0)))</f>
        <v/>
      </c>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25">
      <c r="A325" s="181"/>
      <c r="B325" s="182" t="str">
        <f>IF(LEN(A325)=0,"",INDEX('Smelter Look-up'!$A:$A,MATCH($A325,'Smelter Look-up'!$E:$E,0)))</f>
        <v/>
      </c>
      <c r="C325" s="186" t="str">
        <f>IF(LEN(A325)=0,"",INDEX('Smelter Look-up'!$C:$C,MATCH($A325,'Smelter Look-up'!$E:$E,0)))</f>
        <v/>
      </c>
      <c r="D325" s="230" t="str">
        <f>IF(ISBLANK(A325),"",INDEX('Smelter Look-up'!$C$5:$C$700,MATCH(A325,'Smelter Look-up'!$E$5:$E$700,0)))</f>
        <v/>
      </c>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25">
      <c r="A326" s="181"/>
      <c r="B326" s="182" t="str">
        <f>IF(LEN(A326)=0,"",INDEX('Smelter Look-up'!$A:$A,MATCH($A326,'Smelter Look-up'!$E:$E,0)))</f>
        <v/>
      </c>
      <c r="C326" s="186" t="str">
        <f>IF(LEN(A326)=0,"",INDEX('Smelter Look-up'!$C:$C,MATCH($A326,'Smelter Look-up'!$E:$E,0)))</f>
        <v/>
      </c>
      <c r="D326" s="230" t="str">
        <f>IF(ISBLANK(A326),"",INDEX('Smelter Look-up'!$C$5:$C$700,MATCH(A326,'Smelter Look-up'!$E$5:$E$700,0)))</f>
        <v/>
      </c>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25">
      <c r="A327" s="181"/>
      <c r="B327" s="182" t="str">
        <f>IF(LEN(A327)=0,"",INDEX('Smelter Look-up'!$A:$A,MATCH($A327,'Smelter Look-up'!$E:$E,0)))</f>
        <v/>
      </c>
      <c r="C327" s="186" t="str">
        <f>IF(LEN(A327)=0,"",INDEX('Smelter Look-up'!$C:$C,MATCH($A327,'Smelter Look-up'!$E:$E,0)))</f>
        <v/>
      </c>
      <c r="D327" s="230" t="str">
        <f>IF(ISBLANK(A327),"",INDEX('Smelter Look-up'!$C$5:$C$700,MATCH(A327,'Smelter Look-up'!$E$5:$E$700,0)))</f>
        <v/>
      </c>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25">
      <c r="A328" s="181"/>
      <c r="B328" s="182" t="str">
        <f>IF(LEN(A328)=0,"",INDEX('Smelter Look-up'!$A:$A,MATCH($A328,'Smelter Look-up'!$E:$E,0)))</f>
        <v/>
      </c>
      <c r="C328" s="186" t="str">
        <f>IF(LEN(A328)=0,"",INDEX('Smelter Look-up'!$C:$C,MATCH($A328,'Smelter Look-up'!$E:$E,0)))</f>
        <v/>
      </c>
      <c r="D328" s="230" t="str">
        <f>IF(ISBLANK(A328),"",INDEX('Smelter Look-up'!$C$5:$C$700,MATCH(A328,'Smelter Look-up'!$E$5:$E$700,0)))</f>
        <v/>
      </c>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25">
      <c r="A329" s="181"/>
      <c r="B329" s="182" t="str">
        <f>IF(LEN(A329)=0,"",INDEX('Smelter Look-up'!$A:$A,MATCH($A329,'Smelter Look-up'!$E:$E,0)))</f>
        <v/>
      </c>
      <c r="C329" s="186" t="str">
        <f>IF(LEN(A329)=0,"",INDEX('Smelter Look-up'!$C:$C,MATCH($A329,'Smelter Look-up'!$E:$E,0)))</f>
        <v/>
      </c>
      <c r="D329" s="230" t="str">
        <f>IF(ISBLANK(A329),"",INDEX('Smelter Look-up'!$C$5:$C$700,MATCH(A329,'Smelter Look-up'!$E$5:$E$700,0)))</f>
        <v/>
      </c>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25">
      <c r="A330" s="181"/>
      <c r="B330" s="182" t="str">
        <f>IF(LEN(A330)=0,"",INDEX('Smelter Look-up'!$A:$A,MATCH($A330,'Smelter Look-up'!$E:$E,0)))</f>
        <v/>
      </c>
      <c r="C330" s="186" t="str">
        <f>IF(LEN(A330)=0,"",INDEX('Smelter Look-up'!$C:$C,MATCH($A330,'Smelter Look-up'!$E:$E,0)))</f>
        <v/>
      </c>
      <c r="D330" s="230" t="str">
        <f>IF(ISBLANK(A330),"",INDEX('Smelter Look-up'!$C$5:$C$700,MATCH(A330,'Smelter Look-up'!$E$5:$E$700,0)))</f>
        <v/>
      </c>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25">
      <c r="A331" s="181"/>
      <c r="B331" s="182" t="str">
        <f>IF(LEN(A331)=0,"",INDEX('Smelter Look-up'!$A:$A,MATCH($A331,'Smelter Look-up'!$E:$E,0)))</f>
        <v/>
      </c>
      <c r="C331" s="186" t="str">
        <f>IF(LEN(A331)=0,"",INDEX('Smelter Look-up'!$C:$C,MATCH($A331,'Smelter Look-up'!$E:$E,0)))</f>
        <v/>
      </c>
      <c r="D331" s="230" t="str">
        <f>IF(ISBLANK(A331),"",INDEX('Smelter Look-up'!$C$5:$C$700,MATCH(A331,'Smelter Look-up'!$E$5:$E$700,0)))</f>
        <v/>
      </c>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25">
      <c r="A332" s="181"/>
      <c r="B332" s="182" t="str">
        <f>IF(LEN(A332)=0,"",INDEX('Smelter Look-up'!$A:$A,MATCH($A332,'Smelter Look-up'!$E:$E,0)))</f>
        <v/>
      </c>
      <c r="C332" s="186" t="str">
        <f>IF(LEN(A332)=0,"",INDEX('Smelter Look-up'!$C:$C,MATCH($A332,'Smelter Look-up'!$E:$E,0)))</f>
        <v/>
      </c>
      <c r="D332" s="230" t="str">
        <f>IF(ISBLANK(A332),"",INDEX('Smelter Look-up'!$C$5:$C$700,MATCH(A332,'Smelter Look-up'!$E$5:$E$700,0)))</f>
        <v/>
      </c>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25">
      <c r="A333" s="181"/>
      <c r="B333" s="182" t="str">
        <f>IF(LEN(A333)=0,"",INDEX('Smelter Look-up'!$A:$A,MATCH($A333,'Smelter Look-up'!$E:$E,0)))</f>
        <v/>
      </c>
      <c r="C333" s="186" t="str">
        <f>IF(LEN(A333)=0,"",INDEX('Smelter Look-up'!$C:$C,MATCH($A333,'Smelter Look-up'!$E:$E,0)))</f>
        <v/>
      </c>
      <c r="D333" s="230" t="str">
        <f>IF(ISBLANK(A333),"",INDEX('Smelter Look-up'!$C$5:$C$700,MATCH(A333,'Smelter Look-up'!$E$5:$E$700,0)))</f>
        <v/>
      </c>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25">
      <c r="A334" s="181"/>
      <c r="B334" s="182" t="str">
        <f>IF(LEN(A334)=0,"",INDEX('Smelter Look-up'!$A:$A,MATCH($A334,'Smelter Look-up'!$E:$E,0)))</f>
        <v/>
      </c>
      <c r="C334" s="186" t="str">
        <f>IF(LEN(A334)=0,"",INDEX('Smelter Look-up'!$C:$C,MATCH($A334,'Smelter Look-up'!$E:$E,0)))</f>
        <v/>
      </c>
      <c r="D334" s="230" t="str">
        <f>IF(ISBLANK(A334),"",INDEX('Smelter Look-up'!$C$5:$C$700,MATCH(A334,'Smelter Look-up'!$E$5:$E$700,0)))</f>
        <v/>
      </c>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25">
      <c r="A335" s="181"/>
      <c r="B335" s="182" t="str">
        <f>IF(LEN(A335)=0,"",INDEX('Smelter Look-up'!$A:$A,MATCH($A335,'Smelter Look-up'!$E:$E,0)))</f>
        <v/>
      </c>
      <c r="C335" s="186" t="str">
        <f>IF(LEN(A335)=0,"",INDEX('Smelter Look-up'!$C:$C,MATCH($A335,'Smelter Look-up'!$E:$E,0)))</f>
        <v/>
      </c>
      <c r="D335" s="230" t="str">
        <f>IF(ISBLANK(A335),"",INDEX('Smelter Look-up'!$C$5:$C$700,MATCH(A335,'Smelter Look-up'!$E$5:$E$700,0)))</f>
        <v/>
      </c>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7"/>
        <v>0</v>
      </c>
      <c r="AB335" s="228" t="str">
        <f t="shared" si="58"/>
        <v/>
      </c>
    </row>
    <row r="336" spans="1:28" s="227" customFormat="1" ht="20.25">
      <c r="A336" s="181"/>
      <c r="B336" s="182" t="str">
        <f>IF(LEN(A336)=0,"",INDEX('Smelter Look-up'!$A:$A,MATCH($A336,'Smelter Look-up'!$E:$E,0)))</f>
        <v/>
      </c>
      <c r="C336" s="186" t="str">
        <f>IF(LEN(A336)=0,"",INDEX('Smelter Look-up'!$C:$C,MATCH($A336,'Smelter Look-up'!$E:$E,0)))</f>
        <v/>
      </c>
      <c r="D336" s="230" t="str">
        <f>IF(ISBLANK(A336),"",INDEX('Smelter Look-up'!$C$5:$C$700,MATCH(A336,'Smelter Look-up'!$E$5:$E$700,0)))</f>
        <v/>
      </c>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7"/>
        <v>0</v>
      </c>
      <c r="AB336" s="228" t="str">
        <f t="shared" si="58"/>
        <v/>
      </c>
    </row>
    <row r="337" spans="1:28" s="227" customFormat="1" ht="20.25">
      <c r="A337" s="181"/>
      <c r="B337" s="182" t="str">
        <f>IF(LEN(A337)=0,"",INDEX('Smelter Look-up'!$A:$A,MATCH($A337,'Smelter Look-up'!$E:$E,0)))</f>
        <v/>
      </c>
      <c r="C337" s="186" t="str">
        <f>IF(LEN(A337)=0,"",INDEX('Smelter Look-up'!$C:$C,MATCH($A337,'Smelter Look-up'!$E:$E,0)))</f>
        <v/>
      </c>
      <c r="D337" s="230" t="str">
        <f>IF(ISBLANK(A337),"",INDEX('Smelter Look-up'!$C$5:$C$700,MATCH(A337,'Smelter Look-up'!$E$5:$E$700,0)))</f>
        <v/>
      </c>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7"/>
        <v>0</v>
      </c>
      <c r="AB337" s="228" t="str">
        <f t="shared" si="58"/>
        <v/>
      </c>
    </row>
    <row r="338" spans="1:28" s="227" customFormat="1" ht="20.25">
      <c r="A338" s="181"/>
      <c r="B338" s="182" t="str">
        <f>IF(LEN(A338)=0,"",INDEX('Smelter Look-up'!$A:$A,MATCH($A338,'Smelter Look-up'!$E:$E,0)))</f>
        <v/>
      </c>
      <c r="C338" s="186" t="str">
        <f>IF(LEN(A338)=0,"",INDEX('Smelter Look-up'!$C:$C,MATCH($A338,'Smelter Look-up'!$E:$E,0)))</f>
        <v/>
      </c>
      <c r="D338" s="230" t="str">
        <f>IF(ISBLANK(A338),"",INDEX('Smelter Look-up'!$C$5:$C$700,MATCH(A338,'Smelter Look-up'!$E$5:$E$700,0)))</f>
        <v/>
      </c>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7"/>
        <v>0</v>
      </c>
      <c r="AB338" s="228" t="str">
        <f t="shared" si="58"/>
        <v/>
      </c>
    </row>
    <row r="339" spans="1:28" s="227" customFormat="1" ht="20.25">
      <c r="A339" s="181"/>
      <c r="B339" s="182" t="str">
        <f>IF(LEN(A339)=0,"",INDEX('Smelter Look-up'!$A:$A,MATCH($A339,'Smelter Look-up'!$E:$E,0)))</f>
        <v/>
      </c>
      <c r="C339" s="186" t="str">
        <f>IF(LEN(A339)=0,"",INDEX('Smelter Look-up'!$C:$C,MATCH($A339,'Smelter Look-up'!$E:$E,0)))</f>
        <v/>
      </c>
      <c r="D339" s="230" t="str">
        <f>IF(ISBLANK(A339),"",INDEX('Smelter Look-up'!$C$5:$C$700,MATCH(A339,'Smelter Look-up'!$E$5:$E$700,0)))</f>
        <v/>
      </c>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7"/>
        <v>0</v>
      </c>
      <c r="AB339" s="228" t="str">
        <f t="shared" si="58"/>
        <v/>
      </c>
    </row>
    <row r="340" spans="1:28" s="227" customFormat="1" ht="20.25">
      <c r="A340" s="181"/>
      <c r="B340" s="182" t="str">
        <f>IF(LEN(A340)=0,"",INDEX('Smelter Look-up'!$A:$A,MATCH($A340,'Smelter Look-up'!$E:$E,0)))</f>
        <v/>
      </c>
      <c r="C340" s="186" t="str">
        <f>IF(LEN(A340)=0,"",INDEX('Smelter Look-up'!$C:$C,MATCH($A340,'Smelter Look-up'!$E:$E,0)))</f>
        <v/>
      </c>
      <c r="D340" s="230" t="str">
        <f>IF(ISBLANK(A340),"",INDEX('Smelter Look-up'!$C$5:$C$700,MATCH(A340,'Smelter Look-up'!$E$5:$E$700,0)))</f>
        <v/>
      </c>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7"/>
        <v>0</v>
      </c>
      <c r="AB340" s="228" t="str">
        <f t="shared" si="58"/>
        <v/>
      </c>
    </row>
    <row r="341" spans="1:28" s="227" customFormat="1" ht="20.25">
      <c r="A341" s="181"/>
      <c r="B341" s="182" t="str">
        <f>IF(LEN(A341)=0,"",INDEX('Smelter Look-up'!$A:$A,MATCH($A341,'Smelter Look-up'!$E:$E,0)))</f>
        <v/>
      </c>
      <c r="C341" s="186" t="str">
        <f>IF(LEN(A341)=0,"",INDEX('Smelter Look-up'!$C:$C,MATCH($A341,'Smelter Look-up'!$E:$E,0)))</f>
        <v/>
      </c>
      <c r="D341" s="230" t="str">
        <f>IF(ISBLANK(A341),"",INDEX('Smelter Look-up'!$C$5:$C$700,MATCH(A341,'Smelter Look-up'!$E$5:$E$700,0)))</f>
        <v/>
      </c>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7"/>
        <v>0</v>
      </c>
      <c r="AB341" s="228" t="str">
        <f t="shared" si="58"/>
        <v/>
      </c>
    </row>
    <row r="342" spans="1:28" s="227" customFormat="1" ht="20.25">
      <c r="A342" s="181"/>
      <c r="B342" s="182" t="str">
        <f>IF(LEN(A342)=0,"",INDEX('Smelter Look-up'!$A:$A,MATCH($A342,'Smelter Look-up'!$E:$E,0)))</f>
        <v/>
      </c>
      <c r="C342" s="186" t="str">
        <f>IF(LEN(A342)=0,"",INDEX('Smelter Look-up'!$C:$C,MATCH($A342,'Smelter Look-up'!$E:$E,0)))</f>
        <v/>
      </c>
      <c r="D342" s="230" t="str">
        <f>IF(ISBLANK(A342),"",INDEX('Smelter Look-up'!$C$5:$C$700,MATCH(A342,'Smelter Look-up'!$E$5:$E$700,0)))</f>
        <v/>
      </c>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6"/>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7"/>
        <v>0</v>
      </c>
      <c r="AB342" s="228" t="str">
        <f t="shared" si="58"/>
        <v/>
      </c>
    </row>
    <row r="343" spans="1:28" s="227" customFormat="1" ht="20.25">
      <c r="A343" s="181"/>
      <c r="B343" s="182" t="str">
        <f>IF(LEN(A343)=0,"",INDEX('Smelter Look-up'!$A:$A,MATCH($A343,'Smelter Look-up'!$E:$E,0)))</f>
        <v/>
      </c>
      <c r="C343" s="186" t="str">
        <f>IF(LEN(A343)=0,"",INDEX('Smelter Look-up'!$C:$C,MATCH($A343,'Smelter Look-up'!$E:$E,0)))</f>
        <v/>
      </c>
      <c r="D343" s="230" t="str">
        <f>IF(ISBLANK(A343),"",INDEX('Smelter Look-up'!$C$5:$C$700,MATCH(A343,'Smelter Look-up'!$E$5:$E$700,0)))</f>
        <v/>
      </c>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7"/>
        <v>0</v>
      </c>
      <c r="AB343" s="228" t="str">
        <f t="shared" si="58"/>
        <v/>
      </c>
    </row>
    <row r="344" spans="1:28" s="227" customFormat="1" ht="20.25">
      <c r="A344" s="181"/>
      <c r="B344" s="182" t="str">
        <f>IF(LEN(A344)=0,"",INDEX('Smelter Look-up'!$A:$A,MATCH($A344,'Smelter Look-up'!$E:$E,0)))</f>
        <v/>
      </c>
      <c r="C344" s="186" t="str">
        <f>IF(LEN(A344)=0,"",INDEX('Smelter Look-up'!$C:$C,MATCH($A344,'Smelter Look-up'!$E:$E,0)))</f>
        <v/>
      </c>
      <c r="D344" s="230" t="str">
        <f>IF(ISBLANK(A344),"",INDEX('Smelter Look-up'!$C$5:$C$700,MATCH(A344,'Smelter Look-up'!$E$5:$E$700,0)))</f>
        <v/>
      </c>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7"/>
        <v>0</v>
      </c>
      <c r="AB344" s="228" t="str">
        <f t="shared" si="58"/>
        <v/>
      </c>
    </row>
    <row r="345" spans="1:28" s="227" customFormat="1" ht="20.25">
      <c r="A345" s="181"/>
      <c r="B345" s="182" t="str">
        <f>IF(LEN(A345)=0,"",INDEX('Smelter Look-up'!$A:$A,MATCH($A345,'Smelter Look-up'!$E:$E,0)))</f>
        <v/>
      </c>
      <c r="C345" s="186" t="str">
        <f>IF(LEN(A345)=0,"",INDEX('Smelter Look-up'!$C:$C,MATCH($A345,'Smelter Look-up'!$E:$E,0)))</f>
        <v/>
      </c>
      <c r="D345" s="230" t="str">
        <f>IF(ISBLANK(A345),"",INDEX('Smelter Look-up'!$C$5:$C$700,MATCH(A345,'Smelter Look-up'!$E$5:$E$700,0)))</f>
        <v/>
      </c>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7"/>
        <v>0</v>
      </c>
      <c r="AB345" s="228" t="str">
        <f t="shared" si="58"/>
        <v/>
      </c>
    </row>
    <row r="346" spans="1:28" s="227" customFormat="1" ht="20.25">
      <c r="A346" s="181"/>
      <c r="B346" s="182" t="str">
        <f>IF(LEN(A346)=0,"",INDEX('Smelter Look-up'!$A:$A,MATCH($A346,'Smelter Look-up'!$E:$E,0)))</f>
        <v/>
      </c>
      <c r="C346" s="186" t="str">
        <f>IF(LEN(A346)=0,"",INDEX('Smelter Look-up'!$C:$C,MATCH($A346,'Smelter Look-up'!$E:$E,0)))</f>
        <v/>
      </c>
      <c r="D346" s="230" t="str">
        <f>IF(ISBLANK(A346),"",INDEX('Smelter Look-up'!$C$5:$C$700,MATCH(A346,'Smelter Look-up'!$E$5:$E$700,0)))</f>
        <v/>
      </c>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7"/>
        <v>0</v>
      </c>
      <c r="AB346" s="228" t="str">
        <f t="shared" si="58"/>
        <v/>
      </c>
    </row>
    <row r="347" spans="1:28" s="227" customFormat="1" ht="20.25">
      <c r="A347" s="181"/>
      <c r="B347" s="182" t="str">
        <f>IF(LEN(A347)=0,"",INDEX('Smelter Look-up'!$A:$A,MATCH($A347,'Smelter Look-up'!$E:$E,0)))</f>
        <v/>
      </c>
      <c r="C347" s="186" t="str">
        <f>IF(LEN(A347)=0,"",INDEX('Smelter Look-up'!$C:$C,MATCH($A347,'Smelter Look-up'!$E:$E,0)))</f>
        <v/>
      </c>
      <c r="D347" s="230" t="str">
        <f>IF(ISBLANK(A347),"",INDEX('Smelter Look-up'!$C$5:$C$700,MATCH(A347,'Smelter Look-up'!$E$5:$E$700,0)))</f>
        <v/>
      </c>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7"/>
        <v>0</v>
      </c>
      <c r="AB347" s="228" t="str">
        <f t="shared" si="58"/>
        <v/>
      </c>
    </row>
    <row r="348" spans="1:28" s="227" customFormat="1" ht="20.25">
      <c r="A348" s="181"/>
      <c r="B348" s="182" t="str">
        <f>IF(LEN(A348)=0,"",INDEX('Smelter Look-up'!$A:$A,MATCH($A348,'Smelter Look-up'!$E:$E,0)))</f>
        <v/>
      </c>
      <c r="C348" s="186" t="str">
        <f>IF(LEN(A348)=0,"",INDEX('Smelter Look-up'!$C:$C,MATCH($A348,'Smelter Look-up'!$E:$E,0)))</f>
        <v/>
      </c>
      <c r="D348" s="230" t="str">
        <f>IF(ISBLANK(A348),"",INDEX('Smelter Look-up'!$C$5:$C$700,MATCH(A348,'Smelter Look-up'!$E$5:$E$700,0)))</f>
        <v/>
      </c>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7"/>
        <v>0</v>
      </c>
      <c r="AB348" s="228" t="str">
        <f t="shared" si="58"/>
        <v/>
      </c>
    </row>
    <row r="349" spans="1:28" s="227" customFormat="1" ht="20.25">
      <c r="A349" s="181"/>
      <c r="B349" s="182" t="str">
        <f>IF(LEN(A349)=0,"",INDEX('Smelter Look-up'!$A:$A,MATCH($A349,'Smelter Look-up'!$E:$E,0)))</f>
        <v/>
      </c>
      <c r="C349" s="186" t="str">
        <f>IF(LEN(A349)=0,"",INDEX('Smelter Look-up'!$C:$C,MATCH($A349,'Smelter Look-up'!$E:$E,0)))</f>
        <v/>
      </c>
      <c r="D349" s="230" t="str">
        <f>IF(ISBLANK(A349),"",INDEX('Smelter Look-up'!$C$5:$C$700,MATCH(A349,'Smelter Look-up'!$E$5:$E$700,0)))</f>
        <v/>
      </c>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7"/>
        <v>0</v>
      </c>
      <c r="AB349" s="228" t="str">
        <f t="shared" si="58"/>
        <v/>
      </c>
    </row>
    <row r="350" spans="1:28" s="227" customFormat="1" ht="20.25">
      <c r="A350" s="181"/>
      <c r="B350" s="182" t="str">
        <f>IF(LEN(A350)=0,"",INDEX('Smelter Look-up'!$A:$A,MATCH($A350,'Smelter Look-up'!$E:$E,0)))</f>
        <v/>
      </c>
      <c r="C350" s="186" t="str">
        <f>IF(LEN(A350)=0,"",INDEX('Smelter Look-up'!$C:$C,MATCH($A350,'Smelter Look-up'!$E:$E,0)))</f>
        <v/>
      </c>
      <c r="D350" s="230" t="str">
        <f>IF(ISBLANK(A350),"",INDEX('Smelter Look-up'!$C$5:$C$700,MATCH(A350,'Smelter Look-up'!$E$5:$E$700,0)))</f>
        <v/>
      </c>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7"/>
        <v>0</v>
      </c>
      <c r="AB350" s="228" t="str">
        <f t="shared" si="58"/>
        <v/>
      </c>
    </row>
    <row r="351" spans="1:28" s="227" customFormat="1" ht="20.25">
      <c r="A351" s="181"/>
      <c r="B351" s="182" t="str">
        <f>IF(LEN(A351)=0,"",INDEX('Smelter Look-up'!$A:$A,MATCH($A351,'Smelter Look-up'!$E:$E,0)))</f>
        <v/>
      </c>
      <c r="C351" s="186" t="str">
        <f>IF(LEN(A351)=0,"",INDEX('Smelter Look-up'!$C:$C,MATCH($A351,'Smelter Look-up'!$E:$E,0)))</f>
        <v/>
      </c>
      <c r="D351" s="230" t="str">
        <f>IF(ISBLANK(A351),"",INDEX('Smelter Look-up'!$C$5:$C$700,MATCH(A351,'Smelter Look-up'!$E$5:$E$700,0)))</f>
        <v/>
      </c>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7"/>
        <v>0</v>
      </c>
      <c r="AB351" s="228" t="str">
        <f t="shared" si="58"/>
        <v/>
      </c>
    </row>
    <row r="352" spans="1:28" s="227" customFormat="1" ht="20.25">
      <c r="A352" s="181"/>
      <c r="B352" s="182" t="str">
        <f>IF(LEN(A352)=0,"",INDEX('Smelter Look-up'!$A:$A,MATCH($A352,'Smelter Look-up'!$E:$E,0)))</f>
        <v/>
      </c>
      <c r="C352" s="186" t="str">
        <f>IF(LEN(A352)=0,"",INDEX('Smelter Look-up'!$C:$C,MATCH($A352,'Smelter Look-up'!$E:$E,0)))</f>
        <v/>
      </c>
      <c r="D352" s="230" t="str">
        <f>IF(ISBLANK(A352),"",INDEX('Smelter Look-up'!$C$5:$C$700,MATCH(A352,'Smelter Look-up'!$E$5:$E$700,0)))</f>
        <v/>
      </c>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7"/>
        <v>0</v>
      </c>
      <c r="AB352" s="228" t="str">
        <f t="shared" si="58"/>
        <v/>
      </c>
    </row>
    <row r="353" spans="1:28" s="227" customFormat="1" ht="20.25">
      <c r="A353" s="181"/>
      <c r="B353" s="182" t="str">
        <f>IF(LEN(A353)=0,"",INDEX('Smelter Look-up'!$A:$A,MATCH($A353,'Smelter Look-up'!$E:$E,0)))</f>
        <v/>
      </c>
      <c r="C353" s="186" t="str">
        <f>IF(LEN(A353)=0,"",INDEX('Smelter Look-up'!$C:$C,MATCH($A353,'Smelter Look-up'!$E:$E,0)))</f>
        <v/>
      </c>
      <c r="D353" s="230" t="str">
        <f>IF(ISBLANK(A353),"",INDEX('Smelter Look-up'!$C$5:$C$700,MATCH(A353,'Smelter Look-up'!$E$5:$E$700,0)))</f>
        <v/>
      </c>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7"/>
        <v>0</v>
      </c>
      <c r="AB353" s="228" t="str">
        <f t="shared" si="58"/>
        <v/>
      </c>
    </row>
    <row r="354" spans="1:28" s="227" customFormat="1" ht="20.25">
      <c r="A354" s="181"/>
      <c r="B354" s="182" t="str">
        <f>IF(LEN(A354)=0,"",INDEX('Smelter Look-up'!$A:$A,MATCH($A354,'Smelter Look-up'!$E:$E,0)))</f>
        <v/>
      </c>
      <c r="C354" s="186" t="str">
        <f>IF(LEN(A354)=0,"",INDEX('Smelter Look-up'!$C:$C,MATCH($A354,'Smelter Look-up'!$E:$E,0)))</f>
        <v/>
      </c>
      <c r="D354" s="230" t="str">
        <f>IF(ISBLANK(A354),"",INDEX('Smelter Look-up'!$C$5:$C$700,MATCH(A354,'Smelter Look-up'!$E$5:$E$700,0)))</f>
        <v/>
      </c>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7"/>
        <v>0</v>
      </c>
      <c r="AB354" s="228" t="str">
        <f t="shared" si="58"/>
        <v/>
      </c>
    </row>
    <row r="355" spans="1:28" s="227" customFormat="1" ht="20.25">
      <c r="A355" s="181"/>
      <c r="B355" s="182" t="str">
        <f>IF(LEN(A355)=0,"",INDEX('Smelter Look-up'!$A:$A,MATCH($A355,'Smelter Look-up'!$E:$E,0)))</f>
        <v/>
      </c>
      <c r="C355" s="186" t="str">
        <f>IF(LEN(A355)=0,"",INDEX('Smelter Look-up'!$C:$C,MATCH($A355,'Smelter Look-up'!$E:$E,0)))</f>
        <v/>
      </c>
      <c r="D355" s="230" t="str">
        <f>IF(ISBLANK(A355),"",INDEX('Smelter Look-up'!$C$5:$C$700,MATCH(A355,'Smelter Look-up'!$E$5:$E$700,0)))</f>
        <v/>
      </c>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9">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60">IF(AND(C355="Smelter not listed",OR(LEN(D355)=0,LEN(E355)=0)),1,0)</f>
        <v>0</v>
      </c>
      <c r="AB355" s="228" t="str">
        <f t="shared" ref="AB355:AB385" si="61">B355&amp;C355</f>
        <v/>
      </c>
    </row>
    <row r="356" spans="1:28" s="227" customFormat="1" ht="20.25">
      <c r="A356" s="181"/>
      <c r="B356" s="182" t="str">
        <f>IF(LEN(A356)=0,"",INDEX('Smelter Look-up'!$A:$A,MATCH($A356,'Smelter Look-up'!$E:$E,0)))</f>
        <v/>
      </c>
      <c r="C356" s="186" t="str">
        <f>IF(LEN(A356)=0,"",INDEX('Smelter Look-up'!$C:$C,MATCH($A356,'Smelter Look-up'!$E:$E,0)))</f>
        <v/>
      </c>
      <c r="D356" s="230" t="str">
        <f>IF(ISBLANK(A356),"",INDEX('Smelter Look-up'!$C$5:$C$700,MATCH(A356,'Smelter Look-up'!$E$5:$E$700,0)))</f>
        <v/>
      </c>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t="str">
        <f>IF(ISBLANK(A357),"",INDEX('Smelter Look-up'!$C$5:$C$700,MATCH(A357,'Smelter Look-up'!$E$5:$E$700,0)))</f>
        <v/>
      </c>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t="str">
        <f>IF(ISBLANK(A358),"",INDEX('Smelter Look-up'!$C$5:$C$700,MATCH(A358,'Smelter Look-up'!$E$5:$E$700,0)))</f>
        <v/>
      </c>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25">
      <c r="A359" s="181"/>
      <c r="B359" s="182" t="str">
        <f>IF(LEN(A359)=0,"",INDEX('Smelter Look-up'!$A:$A,MATCH($A359,'Smelter Look-up'!$E:$E,0)))</f>
        <v/>
      </c>
      <c r="C359" s="186" t="str">
        <f>IF(LEN(A359)=0,"",INDEX('Smelter Look-up'!$C:$C,MATCH($A359,'Smelter Look-up'!$E:$E,0)))</f>
        <v/>
      </c>
      <c r="D359" s="230" t="str">
        <f>IF(ISBLANK(A359),"",INDEX('Smelter Look-up'!$C$5:$C$700,MATCH(A359,'Smelter Look-up'!$E$5:$E$700,0)))</f>
        <v/>
      </c>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25">
      <c r="A360" s="181"/>
      <c r="B360" s="182" t="str">
        <f>IF(LEN(A360)=0,"",INDEX('Smelter Look-up'!$A:$A,MATCH($A360,'Smelter Look-up'!$E:$E,0)))</f>
        <v/>
      </c>
      <c r="C360" s="186" t="str">
        <f>IF(LEN(A360)=0,"",INDEX('Smelter Look-up'!$C:$C,MATCH($A360,'Smelter Look-up'!$E:$E,0)))</f>
        <v/>
      </c>
      <c r="D360" s="230" t="str">
        <f>IF(ISBLANK(A360),"",INDEX('Smelter Look-up'!$C$5:$C$700,MATCH(A360,'Smelter Look-up'!$E$5:$E$700,0)))</f>
        <v/>
      </c>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25">
      <c r="A361" s="181"/>
      <c r="B361" s="182" t="str">
        <f>IF(LEN(A361)=0,"",INDEX('Smelter Look-up'!$A:$A,MATCH($A361,'Smelter Look-up'!$E:$E,0)))</f>
        <v/>
      </c>
      <c r="C361" s="186" t="str">
        <f>IF(LEN(A361)=0,"",INDEX('Smelter Look-up'!$C:$C,MATCH($A361,'Smelter Look-up'!$E:$E,0)))</f>
        <v/>
      </c>
      <c r="D361" s="230" t="str">
        <f>IF(ISBLANK(A361),"",INDEX('Smelter Look-up'!$C$5:$C$700,MATCH(A361,'Smelter Look-up'!$E$5:$E$700,0)))</f>
        <v/>
      </c>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25">
      <c r="A362" s="181"/>
      <c r="B362" s="182" t="str">
        <f>IF(LEN(A362)=0,"",INDEX('Smelter Look-up'!$A:$A,MATCH($A362,'Smelter Look-up'!$E:$E,0)))</f>
        <v/>
      </c>
      <c r="C362" s="186" t="str">
        <f>IF(LEN(A362)=0,"",INDEX('Smelter Look-up'!$C:$C,MATCH($A362,'Smelter Look-up'!$E:$E,0)))</f>
        <v/>
      </c>
      <c r="D362" s="230" t="str">
        <f>IF(ISBLANK(A362),"",INDEX('Smelter Look-up'!$C$5:$C$700,MATCH(A362,'Smelter Look-up'!$E$5:$E$700,0)))</f>
        <v/>
      </c>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25">
      <c r="A363" s="181"/>
      <c r="B363" s="182" t="str">
        <f>IF(LEN(A363)=0,"",INDEX('Smelter Look-up'!$A:$A,MATCH($A363,'Smelter Look-up'!$E:$E,0)))</f>
        <v/>
      </c>
      <c r="C363" s="186" t="str">
        <f>IF(LEN(A363)=0,"",INDEX('Smelter Look-up'!$C:$C,MATCH($A363,'Smelter Look-up'!$E:$E,0)))</f>
        <v/>
      </c>
      <c r="D363" s="230" t="str">
        <f>IF(ISBLANK(A363),"",INDEX('Smelter Look-up'!$C$5:$C$700,MATCH(A363,'Smelter Look-up'!$E$5:$E$700,0)))</f>
        <v/>
      </c>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0"/>
        <v>0</v>
      </c>
      <c r="AB363" s="228" t="str">
        <f t="shared" si="61"/>
        <v/>
      </c>
    </row>
    <row r="364" spans="1:28" s="227" customFormat="1" ht="20.25">
      <c r="A364" s="181"/>
      <c r="B364" s="182" t="str">
        <f>IF(LEN(A364)=0,"",INDEX('Smelter Look-up'!$A:$A,MATCH($A364,'Smelter Look-up'!$E:$E,0)))</f>
        <v/>
      </c>
      <c r="C364" s="186" t="str">
        <f>IF(LEN(A364)=0,"",INDEX('Smelter Look-up'!$C:$C,MATCH($A364,'Smelter Look-up'!$E:$E,0)))</f>
        <v/>
      </c>
      <c r="D364" s="230" t="str">
        <f>IF(ISBLANK(A364),"",INDEX('Smelter Look-up'!$C$5:$C$700,MATCH(A364,'Smelter Look-up'!$E$5:$E$700,0)))</f>
        <v/>
      </c>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0"/>
        <v>0</v>
      </c>
      <c r="AB364" s="228" t="str">
        <f t="shared" si="61"/>
        <v/>
      </c>
    </row>
    <row r="365" spans="1:28" s="227" customFormat="1" ht="20.25">
      <c r="A365" s="181"/>
      <c r="B365" s="182" t="str">
        <f>IF(LEN(A365)=0,"",INDEX('Smelter Look-up'!$A:$A,MATCH($A365,'Smelter Look-up'!$E:$E,0)))</f>
        <v/>
      </c>
      <c r="C365" s="186" t="str">
        <f>IF(LEN(A365)=0,"",INDEX('Smelter Look-up'!$C:$C,MATCH($A365,'Smelter Look-up'!$E:$E,0)))</f>
        <v/>
      </c>
      <c r="D365" s="230" t="str">
        <f>IF(ISBLANK(A365),"",INDEX('Smelter Look-up'!$C$5:$C$700,MATCH(A365,'Smelter Look-up'!$E$5:$E$700,0)))</f>
        <v/>
      </c>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0"/>
        <v>0</v>
      </c>
      <c r="AB365" s="228" t="str">
        <f t="shared" si="61"/>
        <v/>
      </c>
    </row>
    <row r="366" spans="1:28" s="227" customFormat="1" ht="20.25">
      <c r="A366" s="181"/>
      <c r="B366" s="182" t="str">
        <f>IF(LEN(A366)=0,"",INDEX('Smelter Look-up'!$A:$A,MATCH($A366,'Smelter Look-up'!$E:$E,0)))</f>
        <v/>
      </c>
      <c r="C366" s="186" t="str">
        <f>IF(LEN(A366)=0,"",INDEX('Smelter Look-up'!$C:$C,MATCH($A366,'Smelter Look-up'!$E:$E,0)))</f>
        <v/>
      </c>
      <c r="D366" s="230" t="str">
        <f>IF(ISBLANK(A366),"",INDEX('Smelter Look-up'!$C$5:$C$700,MATCH(A366,'Smelter Look-up'!$E$5:$E$700,0)))</f>
        <v/>
      </c>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0"/>
        <v>0</v>
      </c>
      <c r="AB366" s="228" t="str">
        <f t="shared" si="61"/>
        <v/>
      </c>
    </row>
    <row r="367" spans="1:28" s="227" customFormat="1" ht="20.25">
      <c r="A367" s="181"/>
      <c r="B367" s="182" t="str">
        <f>IF(LEN(A367)=0,"",INDEX('Smelter Look-up'!$A:$A,MATCH($A367,'Smelter Look-up'!$E:$E,0)))</f>
        <v/>
      </c>
      <c r="C367" s="186" t="str">
        <f>IF(LEN(A367)=0,"",INDEX('Smelter Look-up'!$C:$C,MATCH($A367,'Smelter Look-up'!$E:$E,0)))</f>
        <v/>
      </c>
      <c r="D367" s="230" t="str">
        <f>IF(ISBLANK(A367),"",INDEX('Smelter Look-up'!$C$5:$C$700,MATCH(A367,'Smelter Look-up'!$E$5:$E$700,0)))</f>
        <v/>
      </c>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0"/>
        <v>0</v>
      </c>
      <c r="AB367" s="228" t="str">
        <f t="shared" si="61"/>
        <v/>
      </c>
    </row>
    <row r="368" spans="1:28" s="227" customFormat="1" ht="20.25">
      <c r="A368" s="181"/>
      <c r="B368" s="182" t="str">
        <f>IF(LEN(A368)=0,"",INDEX('Smelter Look-up'!$A:$A,MATCH($A368,'Smelter Look-up'!$E:$E,0)))</f>
        <v/>
      </c>
      <c r="C368" s="186" t="str">
        <f>IF(LEN(A368)=0,"",INDEX('Smelter Look-up'!$C:$C,MATCH($A368,'Smelter Look-up'!$E:$E,0)))</f>
        <v/>
      </c>
      <c r="D368" s="230" t="str">
        <f>IF(ISBLANK(A368),"",INDEX('Smelter Look-up'!$C$5:$C$700,MATCH(A368,'Smelter Look-up'!$E$5:$E$700,0)))</f>
        <v/>
      </c>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0"/>
        <v>0</v>
      </c>
      <c r="AB368" s="228" t="str">
        <f t="shared" si="61"/>
        <v/>
      </c>
    </row>
    <row r="369" spans="1:28" s="227" customFormat="1" ht="20.25">
      <c r="A369" s="181"/>
      <c r="B369" s="182" t="str">
        <f>IF(LEN(A369)=0,"",INDEX('Smelter Look-up'!$A:$A,MATCH($A369,'Smelter Look-up'!$E:$E,0)))</f>
        <v/>
      </c>
      <c r="C369" s="186" t="str">
        <f>IF(LEN(A369)=0,"",INDEX('Smelter Look-up'!$C:$C,MATCH($A369,'Smelter Look-up'!$E:$E,0)))</f>
        <v/>
      </c>
      <c r="D369" s="230" t="str">
        <f>IF(ISBLANK(A369),"",INDEX('Smelter Look-up'!$C$5:$C$700,MATCH(A369,'Smelter Look-up'!$E$5:$E$700,0)))</f>
        <v/>
      </c>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0"/>
        <v>0</v>
      </c>
      <c r="AB369" s="228" t="str">
        <f t="shared" si="61"/>
        <v/>
      </c>
    </row>
    <row r="370" spans="1:28" s="227" customFormat="1" ht="20.25">
      <c r="A370" s="181"/>
      <c r="B370" s="182" t="str">
        <f>IF(LEN(A370)=0,"",INDEX('Smelter Look-up'!$A:$A,MATCH($A370,'Smelter Look-up'!$E:$E,0)))</f>
        <v/>
      </c>
      <c r="C370" s="186" t="str">
        <f>IF(LEN(A370)=0,"",INDEX('Smelter Look-up'!$C:$C,MATCH($A370,'Smelter Look-up'!$E:$E,0)))</f>
        <v/>
      </c>
      <c r="D370" s="230" t="str">
        <f>IF(ISBLANK(A370),"",INDEX('Smelter Look-up'!$C$5:$C$700,MATCH(A370,'Smelter Look-up'!$E$5:$E$700,0)))</f>
        <v/>
      </c>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0"/>
        <v>0</v>
      </c>
      <c r="AB370" s="228" t="str">
        <f t="shared" si="61"/>
        <v/>
      </c>
    </row>
    <row r="371" spans="1:28" s="227" customFormat="1" ht="20.25">
      <c r="A371" s="181"/>
      <c r="B371" s="182" t="str">
        <f>IF(LEN(A371)=0,"",INDEX('Smelter Look-up'!$A:$A,MATCH($A371,'Smelter Look-up'!$E:$E,0)))</f>
        <v/>
      </c>
      <c r="C371" s="186" t="str">
        <f>IF(LEN(A371)=0,"",INDEX('Smelter Look-up'!$C:$C,MATCH($A371,'Smelter Look-up'!$E:$E,0)))</f>
        <v/>
      </c>
      <c r="D371" s="230" t="str">
        <f>IF(ISBLANK(A371),"",INDEX('Smelter Look-up'!$C$5:$C$700,MATCH(A371,'Smelter Look-up'!$E$5:$E$700,0)))</f>
        <v/>
      </c>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25">
      <c r="A372" s="181"/>
      <c r="B372" s="182" t="str">
        <f>IF(LEN(A372)=0,"",INDEX('Smelter Look-up'!$A:$A,MATCH($A372,'Smelter Look-up'!$E:$E,0)))</f>
        <v/>
      </c>
      <c r="C372" s="186" t="str">
        <f>IF(LEN(A372)=0,"",INDEX('Smelter Look-up'!$C:$C,MATCH($A372,'Smelter Look-up'!$E:$E,0)))</f>
        <v/>
      </c>
      <c r="D372" s="230" t="str">
        <f>IF(ISBLANK(A372),"",INDEX('Smelter Look-up'!$C$5:$C$700,MATCH(A372,'Smelter Look-up'!$E$5:$E$700,0)))</f>
        <v/>
      </c>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25">
      <c r="A373" s="181"/>
      <c r="B373" s="182" t="str">
        <f>IF(LEN(A373)=0,"",INDEX('Smelter Look-up'!$A:$A,MATCH($A373,'Smelter Look-up'!$E:$E,0)))</f>
        <v/>
      </c>
      <c r="C373" s="186" t="str">
        <f>IF(LEN(A373)=0,"",INDEX('Smelter Look-up'!$C:$C,MATCH($A373,'Smelter Look-up'!$E:$E,0)))</f>
        <v/>
      </c>
      <c r="D373" s="230" t="str">
        <f>IF(ISBLANK(A373),"",INDEX('Smelter Look-up'!$C$5:$C$700,MATCH(A373,'Smelter Look-up'!$E$5:$E$700,0)))</f>
        <v/>
      </c>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9"/>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0"/>
        <v>0</v>
      </c>
      <c r="AB373" s="228" t="str">
        <f t="shared" si="61"/>
        <v/>
      </c>
    </row>
    <row r="374" spans="1:28" s="227" customFormat="1" ht="20.25">
      <c r="A374" s="181"/>
      <c r="B374" s="182" t="str">
        <f>IF(LEN(A374)=0,"",INDEX('Smelter Look-up'!$A:$A,MATCH($A374,'Smelter Look-up'!$E:$E,0)))</f>
        <v/>
      </c>
      <c r="C374" s="186" t="str">
        <f>IF(LEN(A374)=0,"",INDEX('Smelter Look-up'!$C:$C,MATCH($A374,'Smelter Look-up'!$E:$E,0)))</f>
        <v/>
      </c>
      <c r="D374" s="230" t="str">
        <f>IF(ISBLANK(A374),"",INDEX('Smelter Look-up'!$C$5:$C$700,MATCH(A374,'Smelter Look-up'!$E$5:$E$700,0)))</f>
        <v/>
      </c>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9"/>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0"/>
        <v>0</v>
      </c>
      <c r="AB374" s="228" t="str">
        <f t="shared" si="61"/>
        <v/>
      </c>
    </row>
    <row r="375" spans="1:28" s="227" customFormat="1" ht="20.25">
      <c r="A375" s="181"/>
      <c r="B375" s="182" t="str">
        <f>IF(LEN(A375)=0,"",INDEX('Smelter Look-up'!$A:$A,MATCH($A375,'Smelter Look-up'!$E:$E,0)))</f>
        <v/>
      </c>
      <c r="C375" s="186" t="str">
        <f>IF(LEN(A375)=0,"",INDEX('Smelter Look-up'!$C:$C,MATCH($A375,'Smelter Look-up'!$E:$E,0)))</f>
        <v/>
      </c>
      <c r="D375" s="230" t="str">
        <f>IF(ISBLANK(A375),"",INDEX('Smelter Look-up'!$C$5:$C$700,MATCH(A375,'Smelter Look-up'!$E$5:$E$700,0)))</f>
        <v/>
      </c>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9"/>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0"/>
        <v>0</v>
      </c>
      <c r="AB375" s="228" t="str">
        <f t="shared" si="61"/>
        <v/>
      </c>
    </row>
    <row r="376" spans="1:28" s="227" customFormat="1" ht="20.25">
      <c r="A376" s="181"/>
      <c r="B376" s="182" t="str">
        <f>IF(LEN(A376)=0,"",INDEX('Smelter Look-up'!$A:$A,MATCH($A376,'Smelter Look-up'!$E:$E,0)))</f>
        <v/>
      </c>
      <c r="C376" s="186" t="str">
        <f>IF(LEN(A376)=0,"",INDEX('Smelter Look-up'!$C:$C,MATCH($A376,'Smelter Look-up'!$E:$E,0)))</f>
        <v/>
      </c>
      <c r="D376" s="230" t="str">
        <f>IF(ISBLANK(A376),"",INDEX('Smelter Look-up'!$C$5:$C$700,MATCH(A376,'Smelter Look-up'!$E$5:$E$700,0)))</f>
        <v/>
      </c>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9"/>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0"/>
        <v>0</v>
      </c>
      <c r="AB376" s="228" t="str">
        <f t="shared" si="61"/>
        <v/>
      </c>
    </row>
    <row r="377" spans="1:28" s="227" customFormat="1" ht="20.25">
      <c r="A377" s="181"/>
      <c r="B377" s="182" t="str">
        <f>IF(LEN(A377)=0,"",INDEX('Smelter Look-up'!$A:$A,MATCH($A377,'Smelter Look-up'!$E:$E,0)))</f>
        <v/>
      </c>
      <c r="C377" s="186" t="str">
        <f>IF(LEN(A377)=0,"",INDEX('Smelter Look-up'!$C:$C,MATCH($A377,'Smelter Look-up'!$E:$E,0)))</f>
        <v/>
      </c>
      <c r="D377" s="230" t="str">
        <f>IF(ISBLANK(A377),"",INDEX('Smelter Look-up'!$C$5:$C$700,MATCH(A377,'Smelter Look-up'!$E$5:$E$700,0)))</f>
        <v/>
      </c>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9"/>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0"/>
        <v>0</v>
      </c>
      <c r="AB377" s="228" t="str">
        <f t="shared" si="61"/>
        <v/>
      </c>
    </row>
    <row r="378" spans="1:28" s="227" customFormat="1" ht="20.25">
      <c r="A378" s="181"/>
      <c r="B378" s="182" t="str">
        <f>IF(LEN(A378)=0,"",INDEX('Smelter Look-up'!$A:$A,MATCH($A378,'Smelter Look-up'!$E:$E,0)))</f>
        <v/>
      </c>
      <c r="C378" s="186" t="str">
        <f>IF(LEN(A378)=0,"",INDEX('Smelter Look-up'!$C:$C,MATCH($A378,'Smelter Look-up'!$E:$E,0)))</f>
        <v/>
      </c>
      <c r="D378" s="230" t="str">
        <f>IF(ISBLANK(A378),"",INDEX('Smelter Look-up'!$C$5:$C$700,MATCH(A378,'Smelter Look-up'!$E$5:$E$700,0)))</f>
        <v/>
      </c>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9"/>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0"/>
        <v>0</v>
      </c>
      <c r="AB378" s="228" t="str">
        <f t="shared" si="61"/>
        <v/>
      </c>
    </row>
    <row r="379" spans="1:28" s="227" customFormat="1" ht="20.25">
      <c r="A379" s="181"/>
      <c r="B379" s="182" t="str">
        <f>IF(LEN(A379)=0,"",INDEX('Smelter Look-up'!$A:$A,MATCH($A379,'Smelter Look-up'!$E:$E,0)))</f>
        <v/>
      </c>
      <c r="C379" s="186" t="str">
        <f>IF(LEN(A379)=0,"",INDEX('Smelter Look-up'!$C:$C,MATCH($A379,'Smelter Look-up'!$E:$E,0)))</f>
        <v/>
      </c>
      <c r="D379" s="230" t="str">
        <f>IF(ISBLANK(A379),"",INDEX('Smelter Look-up'!$C$5:$C$700,MATCH(A379,'Smelter Look-up'!$E$5:$E$700,0)))</f>
        <v/>
      </c>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9"/>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0"/>
        <v>0</v>
      </c>
      <c r="AB379" s="228" t="str">
        <f t="shared" si="61"/>
        <v/>
      </c>
    </row>
    <row r="380" spans="1:28" s="227" customFormat="1" ht="20.25">
      <c r="A380" s="181"/>
      <c r="B380" s="182" t="str">
        <f>IF(LEN(A380)=0,"",INDEX('Smelter Look-up'!$A:$A,MATCH($A380,'Smelter Look-up'!$E:$E,0)))</f>
        <v/>
      </c>
      <c r="C380" s="186" t="str">
        <f>IF(LEN(A380)=0,"",INDEX('Smelter Look-up'!$C:$C,MATCH($A380,'Smelter Look-up'!$E:$E,0)))</f>
        <v/>
      </c>
      <c r="D380" s="230" t="str">
        <f>IF(ISBLANK(A380),"",INDEX('Smelter Look-up'!$C$5:$C$700,MATCH(A380,'Smelter Look-up'!$E$5:$E$700,0)))</f>
        <v/>
      </c>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0"/>
        <v>0</v>
      </c>
      <c r="AB380" s="228" t="str">
        <f t="shared" si="61"/>
        <v/>
      </c>
    </row>
    <row r="381" spans="1:28" s="227" customFormat="1" ht="20.25">
      <c r="A381" s="181"/>
      <c r="B381" s="182" t="str">
        <f>IF(LEN(A381)=0,"",INDEX('Smelter Look-up'!$A:$A,MATCH($A381,'Smelter Look-up'!$E:$E,0)))</f>
        <v/>
      </c>
      <c r="C381" s="186" t="str">
        <f>IF(LEN(A381)=0,"",INDEX('Smelter Look-up'!$C:$C,MATCH($A381,'Smelter Look-up'!$E:$E,0)))</f>
        <v/>
      </c>
      <c r="D381" s="230" t="str">
        <f>IF(ISBLANK(A381),"",INDEX('Smelter Look-up'!$C$5:$C$700,MATCH(A381,'Smelter Look-up'!$E$5:$E$700,0)))</f>
        <v/>
      </c>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0"/>
        <v>0</v>
      </c>
      <c r="AB381" s="228" t="str">
        <f t="shared" si="61"/>
        <v/>
      </c>
    </row>
    <row r="382" spans="1:28" s="227" customFormat="1" ht="20.25">
      <c r="A382" s="181"/>
      <c r="B382" s="182" t="str">
        <f>IF(LEN(A382)=0,"",INDEX('Smelter Look-up'!$A:$A,MATCH($A382,'Smelter Look-up'!$E:$E,0)))</f>
        <v/>
      </c>
      <c r="C382" s="186" t="str">
        <f>IF(LEN(A382)=0,"",INDEX('Smelter Look-up'!$C:$C,MATCH($A382,'Smelter Look-up'!$E:$E,0)))</f>
        <v/>
      </c>
      <c r="D382" s="230" t="str">
        <f>IF(ISBLANK(A382),"",INDEX('Smelter Look-up'!$C$5:$C$700,MATCH(A382,'Smelter Look-up'!$E$5:$E$700,0)))</f>
        <v/>
      </c>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0"/>
        <v>0</v>
      </c>
      <c r="AB382" s="228" t="str">
        <f t="shared" si="61"/>
        <v/>
      </c>
    </row>
    <row r="383" spans="1:28" s="227" customFormat="1" ht="20.25">
      <c r="A383" s="181"/>
      <c r="B383" s="182" t="str">
        <f>IF(LEN(A383)=0,"",INDEX('Smelter Look-up'!$A:$A,MATCH($A383,'Smelter Look-up'!$E:$E,0)))</f>
        <v/>
      </c>
      <c r="C383" s="186" t="str">
        <f>IF(LEN(A383)=0,"",INDEX('Smelter Look-up'!$C:$C,MATCH($A383,'Smelter Look-up'!$E:$E,0)))</f>
        <v/>
      </c>
      <c r="D383" s="230" t="str">
        <f>IF(ISBLANK(A383),"",INDEX('Smelter Look-up'!$C$5:$C$700,MATCH(A383,'Smelter Look-up'!$E$5:$E$700,0)))</f>
        <v/>
      </c>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0"/>
        <v>0</v>
      </c>
      <c r="AB383" s="228" t="str">
        <f t="shared" si="61"/>
        <v/>
      </c>
    </row>
    <row r="384" spans="1:28" s="227" customFormat="1" ht="20.25">
      <c r="A384" s="181"/>
      <c r="B384" s="182" t="str">
        <f>IF(LEN(A384)=0,"",INDEX('Smelter Look-up'!$A:$A,MATCH($A384,'Smelter Look-up'!$E:$E,0)))</f>
        <v/>
      </c>
      <c r="C384" s="186" t="str">
        <f>IF(LEN(A384)=0,"",INDEX('Smelter Look-up'!$C:$C,MATCH($A384,'Smelter Look-up'!$E:$E,0)))</f>
        <v/>
      </c>
      <c r="D384" s="230" t="str">
        <f>IF(ISBLANK(A384),"",INDEX('Smelter Look-up'!$C$5:$C$700,MATCH(A384,'Smelter Look-up'!$E$5:$E$700,0)))</f>
        <v/>
      </c>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0"/>
        <v>0</v>
      </c>
      <c r="AB384" s="228" t="str">
        <f t="shared" si="61"/>
        <v/>
      </c>
    </row>
    <row r="385" spans="1:28" s="227" customFormat="1" ht="20.25">
      <c r="A385" s="181"/>
      <c r="B385" s="182" t="str">
        <f>IF(LEN(A385)=0,"",INDEX('Smelter Look-up'!$A:$A,MATCH($A385,'Smelter Look-up'!$E:$E,0)))</f>
        <v/>
      </c>
      <c r="C385" s="186" t="str">
        <f>IF(LEN(A385)=0,"",INDEX('Smelter Look-up'!$C:$C,MATCH($A385,'Smelter Look-up'!$E:$E,0)))</f>
        <v/>
      </c>
      <c r="D385" s="230" t="str">
        <f>IF(ISBLANK(A385),"",INDEX('Smelter Look-up'!$C$5:$C$700,MATCH(A385,'Smelter Look-up'!$E$5:$E$700,0)))</f>
        <v/>
      </c>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0"/>
        <v>0</v>
      </c>
      <c r="AB385" s="228" t="str">
        <f t="shared" si="61"/>
        <v/>
      </c>
    </row>
    <row r="386" spans="1:28" s="227" customFormat="1" ht="20.25">
      <c r="A386" s="181"/>
      <c r="B386" s="182" t="str">
        <f>IF(LEN(A386)=0,"",INDEX('Smelter Look-up'!$A:$A,MATCH($A386,'Smelter Look-up'!$E:$E,0)))</f>
        <v/>
      </c>
      <c r="C386" s="186" t="str">
        <f>IF(LEN(A386)=0,"",INDEX('Smelter Look-up'!$C:$C,MATCH($A386,'Smelter Look-up'!$E:$E,0)))</f>
        <v/>
      </c>
      <c r="D386" s="230" t="str">
        <f>IF(ISBLANK(A386),"",INDEX('Smelter Look-up'!$C$5:$C$700,MATCH(A386,'Smelter Look-up'!$E$5:$E$700,0)))</f>
        <v/>
      </c>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62">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63">IF(AND(C386="Smelter not listed",OR(LEN(D386)=0,LEN(E386)=0)),1,0)</f>
        <v>0</v>
      </c>
      <c r="AB386" s="228" t="str">
        <f t="shared" ref="AB386" si="64">B386&amp;C386</f>
        <v/>
      </c>
    </row>
    <row r="387" spans="1:28" s="227" customFormat="1" ht="20.25">
      <c r="A387" s="181"/>
      <c r="B387" s="182" t="str">
        <f>IF(LEN(A387)=0,"",INDEX('Smelter Look-up'!$A:$A,MATCH($A387,'Smelter Look-up'!$E:$E,0)))</f>
        <v/>
      </c>
      <c r="C387" s="186" t="str">
        <f>IF(LEN(A387)=0,"",INDEX('Smelter Look-up'!$C:$C,MATCH($A387,'Smelter Look-up'!$E:$E,0)))</f>
        <v/>
      </c>
      <c r="D387" s="230" t="str">
        <f>IF(ISBLANK(A387),"",INDEX('Smelter Look-up'!$C$5:$C$700,MATCH(A387,'Smelter Look-up'!$E$5:$E$700,0)))</f>
        <v/>
      </c>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65">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66">IF(AND(C387="Smelter not listed",OR(LEN(D387)=0,LEN(E387)=0)),1,0)</f>
        <v>0</v>
      </c>
      <c r="AB387" s="228" t="str">
        <f t="shared" ref="AB387:AB418" si="67">B387&amp;C387</f>
        <v/>
      </c>
    </row>
    <row r="388" spans="1:28" s="227" customFormat="1" ht="20.25">
      <c r="A388" s="181"/>
      <c r="B388" s="182" t="str">
        <f>IF(LEN(A388)=0,"",INDEX('Smelter Look-up'!$A:$A,MATCH($A388,'Smelter Look-up'!$E:$E,0)))</f>
        <v/>
      </c>
      <c r="C388" s="186" t="str">
        <f>IF(LEN(A388)=0,"",INDEX('Smelter Look-up'!$C:$C,MATCH($A388,'Smelter Look-up'!$E:$E,0)))</f>
        <v/>
      </c>
      <c r="D388" s="230" t="str">
        <f>IF(ISBLANK(A388),"",INDEX('Smelter Look-up'!$C$5:$C$700,MATCH(A388,'Smelter Look-up'!$E$5:$E$700,0)))</f>
        <v/>
      </c>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25">
      <c r="A389" s="181"/>
      <c r="B389" s="182" t="str">
        <f>IF(LEN(A389)=0,"",INDEX('Smelter Look-up'!$A:$A,MATCH($A389,'Smelter Look-up'!$E:$E,0)))</f>
        <v/>
      </c>
      <c r="C389" s="186" t="str">
        <f>IF(LEN(A389)=0,"",INDEX('Smelter Look-up'!$C:$C,MATCH($A389,'Smelter Look-up'!$E:$E,0)))</f>
        <v/>
      </c>
      <c r="D389" s="230" t="str">
        <f>IF(ISBLANK(A389),"",INDEX('Smelter Look-up'!$C$5:$C$700,MATCH(A389,'Smelter Look-up'!$E$5:$E$700,0)))</f>
        <v/>
      </c>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25">
      <c r="A390" s="181"/>
      <c r="B390" s="182" t="str">
        <f>IF(LEN(A390)=0,"",INDEX('Smelter Look-up'!$A:$A,MATCH($A390,'Smelter Look-up'!$E:$E,0)))</f>
        <v/>
      </c>
      <c r="C390" s="186" t="str">
        <f>IF(LEN(A390)=0,"",INDEX('Smelter Look-up'!$C:$C,MATCH($A390,'Smelter Look-up'!$E:$E,0)))</f>
        <v/>
      </c>
      <c r="D390" s="230" t="str">
        <f>IF(ISBLANK(A390),"",INDEX('Smelter Look-up'!$C$5:$C$700,MATCH(A390,'Smelter Look-up'!$E$5:$E$700,0)))</f>
        <v/>
      </c>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25">
      <c r="A391" s="181"/>
      <c r="B391" s="182" t="str">
        <f>IF(LEN(A391)=0,"",INDEX('Smelter Look-up'!$A:$A,MATCH($A391,'Smelter Look-up'!$E:$E,0)))</f>
        <v/>
      </c>
      <c r="C391" s="186" t="str">
        <f>IF(LEN(A391)=0,"",INDEX('Smelter Look-up'!$C:$C,MATCH($A391,'Smelter Look-up'!$E:$E,0)))</f>
        <v/>
      </c>
      <c r="D391" s="230" t="str">
        <f>IF(ISBLANK(A391),"",INDEX('Smelter Look-up'!$C$5:$C$700,MATCH(A391,'Smelter Look-up'!$E$5:$E$700,0)))</f>
        <v/>
      </c>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25">
      <c r="A392" s="181"/>
      <c r="B392" s="182" t="str">
        <f>IF(LEN(A392)=0,"",INDEX('Smelter Look-up'!$A:$A,MATCH($A392,'Smelter Look-up'!$E:$E,0)))</f>
        <v/>
      </c>
      <c r="C392" s="186" t="str">
        <f>IF(LEN(A392)=0,"",INDEX('Smelter Look-up'!$C:$C,MATCH($A392,'Smelter Look-up'!$E:$E,0)))</f>
        <v/>
      </c>
      <c r="D392" s="230" t="str">
        <f>IF(ISBLANK(A392),"",INDEX('Smelter Look-up'!$C$5:$C$700,MATCH(A392,'Smelter Look-up'!$E$5:$E$700,0)))</f>
        <v/>
      </c>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25">
      <c r="A393" s="181"/>
      <c r="B393" s="182" t="str">
        <f>IF(LEN(A393)=0,"",INDEX('Smelter Look-up'!$A:$A,MATCH($A393,'Smelter Look-up'!$E:$E,0)))</f>
        <v/>
      </c>
      <c r="C393" s="186" t="str">
        <f>IF(LEN(A393)=0,"",INDEX('Smelter Look-up'!$C:$C,MATCH($A393,'Smelter Look-up'!$E:$E,0)))</f>
        <v/>
      </c>
      <c r="D393" s="230" t="str">
        <f>IF(ISBLANK(A393),"",INDEX('Smelter Look-up'!$C$5:$C$700,MATCH(A393,'Smelter Look-up'!$E$5:$E$700,0)))</f>
        <v/>
      </c>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25">
      <c r="A394" s="181"/>
      <c r="B394" s="182" t="str">
        <f>IF(LEN(A394)=0,"",INDEX('Smelter Look-up'!$A:$A,MATCH($A394,'Smelter Look-up'!$E:$E,0)))</f>
        <v/>
      </c>
      <c r="C394" s="186" t="str">
        <f>IF(LEN(A394)=0,"",INDEX('Smelter Look-up'!$C:$C,MATCH($A394,'Smelter Look-up'!$E:$E,0)))</f>
        <v/>
      </c>
      <c r="D394" s="230" t="str">
        <f>IF(ISBLANK(A394),"",INDEX('Smelter Look-up'!$C$5:$C$700,MATCH(A394,'Smelter Look-up'!$E$5:$E$700,0)))</f>
        <v/>
      </c>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25">
      <c r="A395" s="181"/>
      <c r="B395" s="182" t="str">
        <f>IF(LEN(A395)=0,"",INDEX('Smelter Look-up'!$A:$A,MATCH($A395,'Smelter Look-up'!$E:$E,0)))</f>
        <v/>
      </c>
      <c r="C395" s="186" t="str">
        <f>IF(LEN(A395)=0,"",INDEX('Smelter Look-up'!$C:$C,MATCH($A395,'Smelter Look-up'!$E:$E,0)))</f>
        <v/>
      </c>
      <c r="D395" s="230" t="str">
        <f>IF(ISBLANK(A395),"",INDEX('Smelter Look-up'!$C$5:$C$700,MATCH(A395,'Smelter Look-up'!$E$5:$E$700,0)))</f>
        <v/>
      </c>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25">
      <c r="A396" s="181"/>
      <c r="B396" s="182" t="str">
        <f>IF(LEN(A396)=0,"",INDEX('Smelter Look-up'!$A:$A,MATCH($A396,'Smelter Look-up'!$E:$E,0)))</f>
        <v/>
      </c>
      <c r="C396" s="186" t="str">
        <f>IF(LEN(A396)=0,"",INDEX('Smelter Look-up'!$C:$C,MATCH($A396,'Smelter Look-up'!$E:$E,0)))</f>
        <v/>
      </c>
      <c r="D396" s="230" t="str">
        <f>IF(ISBLANK(A396),"",INDEX('Smelter Look-up'!$C$5:$C$700,MATCH(A396,'Smelter Look-up'!$E$5:$E$700,0)))</f>
        <v/>
      </c>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25">
      <c r="A397" s="181"/>
      <c r="B397" s="182" t="str">
        <f>IF(LEN(A397)=0,"",INDEX('Smelter Look-up'!$A:$A,MATCH($A397,'Smelter Look-up'!$E:$E,0)))</f>
        <v/>
      </c>
      <c r="C397" s="186" t="str">
        <f>IF(LEN(A397)=0,"",INDEX('Smelter Look-up'!$C:$C,MATCH($A397,'Smelter Look-up'!$E:$E,0)))</f>
        <v/>
      </c>
      <c r="D397" s="230" t="str">
        <f>IF(ISBLANK(A397),"",INDEX('Smelter Look-up'!$C$5:$C$700,MATCH(A397,'Smelter Look-up'!$E$5:$E$700,0)))</f>
        <v/>
      </c>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25">
      <c r="A398" s="181"/>
      <c r="B398" s="182" t="str">
        <f>IF(LEN(A398)=0,"",INDEX('Smelter Look-up'!$A:$A,MATCH($A398,'Smelter Look-up'!$E:$E,0)))</f>
        <v/>
      </c>
      <c r="C398" s="186" t="str">
        <f>IF(LEN(A398)=0,"",INDEX('Smelter Look-up'!$C:$C,MATCH($A398,'Smelter Look-up'!$E:$E,0)))</f>
        <v/>
      </c>
      <c r="D398" s="230" t="str">
        <f>IF(ISBLANK(A398),"",INDEX('Smelter Look-up'!$C$5:$C$700,MATCH(A398,'Smelter Look-up'!$E$5:$E$700,0)))</f>
        <v/>
      </c>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25">
      <c r="A399" s="181"/>
      <c r="B399" s="182" t="str">
        <f>IF(LEN(A399)=0,"",INDEX('Smelter Look-up'!$A:$A,MATCH($A399,'Smelter Look-up'!$E:$E,0)))</f>
        <v/>
      </c>
      <c r="C399" s="186" t="str">
        <f>IF(LEN(A399)=0,"",INDEX('Smelter Look-up'!$C:$C,MATCH($A399,'Smelter Look-up'!$E:$E,0)))</f>
        <v/>
      </c>
      <c r="D399" s="230" t="str">
        <f>IF(ISBLANK(A399),"",INDEX('Smelter Look-up'!$C$5:$C$700,MATCH(A399,'Smelter Look-up'!$E$5:$E$700,0)))</f>
        <v/>
      </c>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25">
      <c r="A400" s="181"/>
      <c r="B400" s="182" t="str">
        <f>IF(LEN(A400)=0,"",INDEX('Smelter Look-up'!$A:$A,MATCH($A400,'Smelter Look-up'!$E:$E,0)))</f>
        <v/>
      </c>
      <c r="C400" s="186" t="str">
        <f>IF(LEN(A400)=0,"",INDEX('Smelter Look-up'!$C:$C,MATCH($A400,'Smelter Look-up'!$E:$E,0)))</f>
        <v/>
      </c>
      <c r="D400" s="230" t="str">
        <f>IF(ISBLANK(A400),"",INDEX('Smelter Look-up'!$C$5:$C$700,MATCH(A400,'Smelter Look-up'!$E$5:$E$700,0)))</f>
        <v/>
      </c>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25">
      <c r="A401" s="181"/>
      <c r="B401" s="182" t="str">
        <f>IF(LEN(A401)=0,"",INDEX('Smelter Look-up'!$A:$A,MATCH($A401,'Smelter Look-up'!$E:$E,0)))</f>
        <v/>
      </c>
      <c r="C401" s="186" t="str">
        <f>IF(LEN(A401)=0,"",INDEX('Smelter Look-up'!$C:$C,MATCH($A401,'Smelter Look-up'!$E:$E,0)))</f>
        <v/>
      </c>
      <c r="D401" s="230" t="str">
        <f>IF(ISBLANK(A401),"",INDEX('Smelter Look-up'!$C$5:$C$700,MATCH(A401,'Smelter Look-up'!$E$5:$E$700,0)))</f>
        <v/>
      </c>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6"/>
        <v>0</v>
      </c>
      <c r="AB401" s="228" t="str">
        <f t="shared" si="67"/>
        <v/>
      </c>
    </row>
    <row r="402" spans="1:28" s="227" customFormat="1" ht="20.25">
      <c r="A402" s="181"/>
      <c r="B402" s="182" t="str">
        <f>IF(LEN(A402)=0,"",INDEX('Smelter Look-up'!$A:$A,MATCH($A402,'Smelter Look-up'!$E:$E,0)))</f>
        <v/>
      </c>
      <c r="C402" s="186" t="str">
        <f>IF(LEN(A402)=0,"",INDEX('Smelter Look-up'!$C:$C,MATCH($A402,'Smelter Look-up'!$E:$E,0)))</f>
        <v/>
      </c>
      <c r="D402" s="230" t="str">
        <f>IF(ISBLANK(A402),"",INDEX('Smelter Look-up'!$C$5:$C$700,MATCH(A402,'Smelter Look-up'!$E$5:$E$700,0)))</f>
        <v/>
      </c>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6"/>
        <v>0</v>
      </c>
      <c r="AB402" s="228" t="str">
        <f t="shared" si="67"/>
        <v/>
      </c>
    </row>
    <row r="403" spans="1:28" s="227" customFormat="1" ht="20.25">
      <c r="A403" s="181"/>
      <c r="B403" s="182" t="str">
        <f>IF(LEN(A403)=0,"",INDEX('Smelter Look-up'!$A:$A,MATCH($A403,'Smelter Look-up'!$E:$E,0)))</f>
        <v/>
      </c>
      <c r="C403" s="186" t="str">
        <f>IF(LEN(A403)=0,"",INDEX('Smelter Look-up'!$C:$C,MATCH($A403,'Smelter Look-up'!$E:$E,0)))</f>
        <v/>
      </c>
      <c r="D403" s="230" t="str">
        <f>IF(ISBLANK(A403),"",INDEX('Smelter Look-up'!$C$5:$C$700,MATCH(A403,'Smelter Look-up'!$E$5:$E$700,0)))</f>
        <v/>
      </c>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25">
      <c r="A404" s="181"/>
      <c r="B404" s="182" t="str">
        <f>IF(LEN(A404)=0,"",INDEX('Smelter Look-up'!$A:$A,MATCH($A404,'Smelter Look-up'!$E:$E,0)))</f>
        <v/>
      </c>
      <c r="C404" s="186" t="str">
        <f>IF(LEN(A404)=0,"",INDEX('Smelter Look-up'!$C:$C,MATCH($A404,'Smelter Look-up'!$E:$E,0)))</f>
        <v/>
      </c>
      <c r="D404" s="230" t="str">
        <f>IF(ISBLANK(A404),"",INDEX('Smelter Look-up'!$C$5:$C$700,MATCH(A404,'Smelter Look-up'!$E$5:$E$700,0)))</f>
        <v/>
      </c>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25">
      <c r="A405" s="181"/>
      <c r="B405" s="182" t="str">
        <f>IF(LEN(A405)=0,"",INDEX('Smelter Look-up'!$A:$A,MATCH($A405,'Smelter Look-up'!$E:$E,0)))</f>
        <v/>
      </c>
      <c r="C405" s="186" t="str">
        <f>IF(LEN(A405)=0,"",INDEX('Smelter Look-up'!$C:$C,MATCH($A405,'Smelter Look-up'!$E:$E,0)))</f>
        <v/>
      </c>
      <c r="D405" s="230" t="str">
        <f>IF(ISBLANK(A405),"",INDEX('Smelter Look-up'!$C$5:$C$700,MATCH(A405,'Smelter Look-up'!$E$5:$E$700,0)))</f>
        <v/>
      </c>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25">
      <c r="A406" s="181"/>
      <c r="B406" s="182" t="str">
        <f>IF(LEN(A406)=0,"",INDEX('Smelter Look-up'!$A:$A,MATCH($A406,'Smelter Look-up'!$E:$E,0)))</f>
        <v/>
      </c>
      <c r="C406" s="186" t="str">
        <f>IF(LEN(A406)=0,"",INDEX('Smelter Look-up'!$C:$C,MATCH($A406,'Smelter Look-up'!$E:$E,0)))</f>
        <v/>
      </c>
      <c r="D406" s="230" t="str">
        <f>IF(ISBLANK(A406),"",INDEX('Smelter Look-up'!$C$5:$C$700,MATCH(A406,'Smelter Look-up'!$E$5:$E$700,0)))</f>
        <v/>
      </c>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5"/>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6"/>
        <v>0</v>
      </c>
      <c r="AB406" s="228" t="str">
        <f t="shared" si="67"/>
        <v/>
      </c>
    </row>
    <row r="407" spans="1:28" s="227" customFormat="1" ht="20.25">
      <c r="A407" s="181"/>
      <c r="B407" s="182" t="str">
        <f>IF(LEN(A407)=0,"",INDEX('Smelter Look-up'!$A:$A,MATCH($A407,'Smelter Look-up'!$E:$E,0)))</f>
        <v/>
      </c>
      <c r="C407" s="186" t="str">
        <f>IF(LEN(A407)=0,"",INDEX('Smelter Look-up'!$C:$C,MATCH($A407,'Smelter Look-up'!$E:$E,0)))</f>
        <v/>
      </c>
      <c r="D407" s="230" t="str">
        <f>IF(ISBLANK(A407),"",INDEX('Smelter Look-up'!$C$5:$C$700,MATCH(A407,'Smelter Look-up'!$E$5:$E$700,0)))</f>
        <v/>
      </c>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6"/>
        <v>0</v>
      </c>
      <c r="AB407" s="228" t="str">
        <f t="shared" si="67"/>
        <v/>
      </c>
    </row>
    <row r="408" spans="1:28" s="227" customFormat="1" ht="20.25">
      <c r="A408" s="181"/>
      <c r="B408" s="182" t="str">
        <f>IF(LEN(A408)=0,"",INDEX('Smelter Look-up'!$A:$A,MATCH($A408,'Smelter Look-up'!$E:$E,0)))</f>
        <v/>
      </c>
      <c r="C408" s="186" t="str">
        <f>IF(LEN(A408)=0,"",INDEX('Smelter Look-up'!$C:$C,MATCH($A408,'Smelter Look-up'!$E:$E,0)))</f>
        <v/>
      </c>
      <c r="D408" s="230" t="str">
        <f>IF(ISBLANK(A408),"",INDEX('Smelter Look-up'!$C$5:$C$700,MATCH(A408,'Smelter Look-up'!$E$5:$E$700,0)))</f>
        <v/>
      </c>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6"/>
        <v>0</v>
      </c>
      <c r="AB408" s="228" t="str">
        <f t="shared" si="67"/>
        <v/>
      </c>
    </row>
    <row r="409" spans="1:28" s="227" customFormat="1" ht="20.25">
      <c r="A409" s="181"/>
      <c r="B409" s="182" t="str">
        <f>IF(LEN(A409)=0,"",INDEX('Smelter Look-up'!$A:$A,MATCH($A409,'Smelter Look-up'!$E:$E,0)))</f>
        <v/>
      </c>
      <c r="C409" s="186" t="str">
        <f>IF(LEN(A409)=0,"",INDEX('Smelter Look-up'!$C:$C,MATCH($A409,'Smelter Look-up'!$E:$E,0)))</f>
        <v/>
      </c>
      <c r="D409" s="230" t="str">
        <f>IF(ISBLANK(A409),"",INDEX('Smelter Look-up'!$C$5:$C$700,MATCH(A409,'Smelter Look-up'!$E$5:$E$700,0)))</f>
        <v/>
      </c>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6"/>
        <v>0</v>
      </c>
      <c r="AB409" s="228" t="str">
        <f t="shared" si="67"/>
        <v/>
      </c>
    </row>
    <row r="410" spans="1:28" s="227" customFormat="1" ht="20.25">
      <c r="A410" s="181"/>
      <c r="B410" s="182" t="str">
        <f>IF(LEN(A410)=0,"",INDEX('Smelter Look-up'!$A:$A,MATCH($A410,'Smelter Look-up'!$E:$E,0)))</f>
        <v/>
      </c>
      <c r="C410" s="186" t="str">
        <f>IF(LEN(A410)=0,"",INDEX('Smelter Look-up'!$C:$C,MATCH($A410,'Smelter Look-up'!$E:$E,0)))</f>
        <v/>
      </c>
      <c r="D410" s="230" t="str">
        <f>IF(ISBLANK(A410),"",INDEX('Smelter Look-up'!$C$5:$C$700,MATCH(A410,'Smelter Look-up'!$E$5:$E$700,0)))</f>
        <v/>
      </c>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6"/>
        <v>0</v>
      </c>
      <c r="AB410" s="228" t="str">
        <f t="shared" si="67"/>
        <v/>
      </c>
    </row>
    <row r="411" spans="1:28" s="227" customFormat="1" ht="20.25">
      <c r="A411" s="181"/>
      <c r="B411" s="182" t="str">
        <f>IF(LEN(A411)=0,"",INDEX('Smelter Look-up'!$A:$A,MATCH($A411,'Smelter Look-up'!$E:$E,0)))</f>
        <v/>
      </c>
      <c r="C411" s="186" t="str">
        <f>IF(LEN(A411)=0,"",INDEX('Smelter Look-up'!$C:$C,MATCH($A411,'Smelter Look-up'!$E:$E,0)))</f>
        <v/>
      </c>
      <c r="D411" s="230" t="str">
        <f>IF(ISBLANK(A411),"",INDEX('Smelter Look-up'!$C$5:$C$700,MATCH(A411,'Smelter Look-up'!$E$5:$E$700,0)))</f>
        <v/>
      </c>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6"/>
        <v>0</v>
      </c>
      <c r="AB411" s="228" t="str">
        <f t="shared" si="67"/>
        <v/>
      </c>
    </row>
    <row r="412" spans="1:28" s="227" customFormat="1" ht="20.25">
      <c r="A412" s="181"/>
      <c r="B412" s="182" t="str">
        <f>IF(LEN(A412)=0,"",INDEX('Smelter Look-up'!$A:$A,MATCH($A412,'Smelter Look-up'!$E:$E,0)))</f>
        <v/>
      </c>
      <c r="C412" s="186" t="str">
        <f>IF(LEN(A412)=0,"",INDEX('Smelter Look-up'!$C:$C,MATCH($A412,'Smelter Look-up'!$E:$E,0)))</f>
        <v/>
      </c>
      <c r="D412" s="230" t="str">
        <f>IF(ISBLANK(A412),"",INDEX('Smelter Look-up'!$C$5:$C$700,MATCH(A412,'Smelter Look-up'!$E$5:$E$700,0)))</f>
        <v/>
      </c>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6"/>
        <v>0</v>
      </c>
      <c r="AB412" s="228" t="str">
        <f t="shared" si="67"/>
        <v/>
      </c>
    </row>
    <row r="413" spans="1:28" s="227" customFormat="1" ht="20.25">
      <c r="A413" s="181"/>
      <c r="B413" s="182" t="str">
        <f>IF(LEN(A413)=0,"",INDEX('Smelter Look-up'!$A:$A,MATCH($A413,'Smelter Look-up'!$E:$E,0)))</f>
        <v/>
      </c>
      <c r="C413" s="186" t="str">
        <f>IF(LEN(A413)=0,"",INDEX('Smelter Look-up'!$C:$C,MATCH($A413,'Smelter Look-up'!$E:$E,0)))</f>
        <v/>
      </c>
      <c r="D413" s="230" t="str">
        <f>IF(ISBLANK(A413),"",INDEX('Smelter Look-up'!$C$5:$C$700,MATCH(A413,'Smelter Look-up'!$E$5:$E$700,0)))</f>
        <v/>
      </c>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6"/>
        <v>0</v>
      </c>
      <c r="AB413" s="228" t="str">
        <f t="shared" si="67"/>
        <v/>
      </c>
    </row>
    <row r="414" spans="1:28" s="227" customFormat="1" ht="20.25">
      <c r="A414" s="181"/>
      <c r="B414" s="182" t="str">
        <f>IF(LEN(A414)=0,"",INDEX('Smelter Look-up'!$A:$A,MATCH($A414,'Smelter Look-up'!$E:$E,0)))</f>
        <v/>
      </c>
      <c r="C414" s="186" t="str">
        <f>IF(LEN(A414)=0,"",INDEX('Smelter Look-up'!$C:$C,MATCH($A414,'Smelter Look-up'!$E:$E,0)))</f>
        <v/>
      </c>
      <c r="D414" s="230" t="str">
        <f>IF(ISBLANK(A414),"",INDEX('Smelter Look-up'!$C$5:$C$700,MATCH(A414,'Smelter Look-up'!$E$5:$E$700,0)))</f>
        <v/>
      </c>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6"/>
        <v>0</v>
      </c>
      <c r="AB414" s="228" t="str">
        <f t="shared" si="67"/>
        <v/>
      </c>
    </row>
    <row r="415" spans="1:28" s="227" customFormat="1" ht="20.25">
      <c r="A415" s="181"/>
      <c r="B415" s="182" t="str">
        <f>IF(LEN(A415)=0,"",INDEX('Smelter Look-up'!$A:$A,MATCH($A415,'Smelter Look-up'!$E:$E,0)))</f>
        <v/>
      </c>
      <c r="C415" s="186" t="str">
        <f>IF(LEN(A415)=0,"",INDEX('Smelter Look-up'!$C:$C,MATCH($A415,'Smelter Look-up'!$E:$E,0)))</f>
        <v/>
      </c>
      <c r="D415" s="230" t="str">
        <f>IF(ISBLANK(A415),"",INDEX('Smelter Look-up'!$C$5:$C$700,MATCH(A415,'Smelter Look-up'!$E$5:$E$700,0)))</f>
        <v/>
      </c>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6"/>
        <v>0</v>
      </c>
      <c r="AB415" s="228" t="str">
        <f t="shared" si="67"/>
        <v/>
      </c>
    </row>
    <row r="416" spans="1:28" s="227" customFormat="1" ht="20.25">
      <c r="A416" s="181"/>
      <c r="B416" s="182" t="str">
        <f>IF(LEN(A416)=0,"",INDEX('Smelter Look-up'!$A:$A,MATCH($A416,'Smelter Look-up'!$E:$E,0)))</f>
        <v/>
      </c>
      <c r="C416" s="186" t="str">
        <f>IF(LEN(A416)=0,"",INDEX('Smelter Look-up'!$C:$C,MATCH($A416,'Smelter Look-up'!$E:$E,0)))</f>
        <v/>
      </c>
      <c r="D416" s="230" t="str">
        <f>IF(ISBLANK(A416),"",INDEX('Smelter Look-up'!$C$5:$C$700,MATCH(A416,'Smelter Look-up'!$E$5:$E$700,0)))</f>
        <v/>
      </c>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6"/>
        <v>0</v>
      </c>
      <c r="AB416" s="228" t="str">
        <f t="shared" si="67"/>
        <v/>
      </c>
    </row>
    <row r="417" spans="1:28" s="227" customFormat="1" ht="20.25">
      <c r="A417" s="181"/>
      <c r="B417" s="182" t="str">
        <f>IF(LEN(A417)=0,"",INDEX('Smelter Look-up'!$A:$A,MATCH($A417,'Smelter Look-up'!$E:$E,0)))</f>
        <v/>
      </c>
      <c r="C417" s="186" t="str">
        <f>IF(LEN(A417)=0,"",INDEX('Smelter Look-up'!$C:$C,MATCH($A417,'Smelter Look-up'!$E:$E,0)))</f>
        <v/>
      </c>
      <c r="D417" s="230" t="str">
        <f>IF(ISBLANK(A417),"",INDEX('Smelter Look-up'!$C$5:$C$700,MATCH(A417,'Smelter Look-up'!$E$5:$E$700,0)))</f>
        <v/>
      </c>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6"/>
        <v>0</v>
      </c>
      <c r="AB417" s="228" t="str">
        <f t="shared" si="67"/>
        <v/>
      </c>
    </row>
    <row r="418" spans="1:28" s="227" customFormat="1" ht="20.25">
      <c r="A418" s="181"/>
      <c r="B418" s="182" t="str">
        <f>IF(LEN(A418)=0,"",INDEX('Smelter Look-up'!$A:$A,MATCH($A418,'Smelter Look-up'!$E:$E,0)))</f>
        <v/>
      </c>
      <c r="C418" s="186" t="str">
        <f>IF(LEN(A418)=0,"",INDEX('Smelter Look-up'!$C:$C,MATCH($A418,'Smelter Look-up'!$E:$E,0)))</f>
        <v/>
      </c>
      <c r="D418" s="230" t="str">
        <f>IF(ISBLANK(A418),"",INDEX('Smelter Look-up'!$C$5:$C$700,MATCH(A418,'Smelter Look-up'!$E$5:$E$700,0)))</f>
        <v/>
      </c>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6"/>
        <v>0</v>
      </c>
      <c r="AB418" s="228" t="str">
        <f t="shared" si="67"/>
        <v/>
      </c>
    </row>
    <row r="419" spans="1:28" s="227" customFormat="1" ht="20.25">
      <c r="A419" s="181"/>
      <c r="B419" s="182" t="str">
        <f>IF(LEN(A419)=0,"",INDEX('Smelter Look-up'!$A:$A,MATCH($A419,'Smelter Look-up'!$E:$E,0)))</f>
        <v/>
      </c>
      <c r="C419" s="186" t="str">
        <f>IF(LEN(A419)=0,"",INDEX('Smelter Look-up'!$C:$C,MATCH($A419,'Smelter Look-up'!$E:$E,0)))</f>
        <v/>
      </c>
      <c r="D419" s="230" t="str">
        <f>IF(ISBLANK(A419),"",INDEX('Smelter Look-up'!$C$5:$C$700,MATCH(A419,'Smelter Look-up'!$E$5:$E$700,0)))</f>
        <v/>
      </c>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8">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9">IF(AND(C419="Smelter not listed",OR(LEN(D419)=0,LEN(E419)=0)),1,0)</f>
        <v>0</v>
      </c>
      <c r="AB419" s="228" t="str">
        <f t="shared" ref="AB419:AB449" si="70">B419&amp;C419</f>
        <v/>
      </c>
    </row>
    <row r="420" spans="1:28" s="227" customFormat="1" ht="20.25">
      <c r="A420" s="181"/>
      <c r="B420" s="182" t="str">
        <f>IF(LEN(A420)=0,"",INDEX('Smelter Look-up'!$A:$A,MATCH($A420,'Smelter Look-up'!$E:$E,0)))</f>
        <v/>
      </c>
      <c r="C420" s="186" t="str">
        <f>IF(LEN(A420)=0,"",INDEX('Smelter Look-up'!$C:$C,MATCH($A420,'Smelter Look-up'!$E:$E,0)))</f>
        <v/>
      </c>
      <c r="D420" s="230" t="str">
        <f>IF(ISBLANK(A420),"",INDEX('Smelter Look-up'!$C$5:$C$700,MATCH(A420,'Smelter Look-up'!$E$5:$E$700,0)))</f>
        <v/>
      </c>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t="str">
        <f>IF(ISBLANK(A421),"",INDEX('Smelter Look-up'!$C$5:$C$700,MATCH(A421,'Smelter Look-up'!$E$5:$E$700,0)))</f>
        <v/>
      </c>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t="str">
        <f>IF(ISBLANK(A422),"",INDEX('Smelter Look-up'!$C$5:$C$700,MATCH(A422,'Smelter Look-up'!$E$5:$E$700,0)))</f>
        <v/>
      </c>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25">
      <c r="A423" s="181"/>
      <c r="B423" s="182" t="str">
        <f>IF(LEN(A423)=0,"",INDEX('Smelter Look-up'!$A:$A,MATCH($A423,'Smelter Look-up'!$E:$E,0)))</f>
        <v/>
      </c>
      <c r="C423" s="186" t="str">
        <f>IF(LEN(A423)=0,"",INDEX('Smelter Look-up'!$C:$C,MATCH($A423,'Smelter Look-up'!$E:$E,0)))</f>
        <v/>
      </c>
      <c r="D423" s="230" t="str">
        <f>IF(ISBLANK(A423),"",INDEX('Smelter Look-up'!$C$5:$C$700,MATCH(A423,'Smelter Look-up'!$E$5:$E$700,0)))</f>
        <v/>
      </c>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25">
      <c r="A424" s="181"/>
      <c r="B424" s="182" t="str">
        <f>IF(LEN(A424)=0,"",INDEX('Smelter Look-up'!$A:$A,MATCH($A424,'Smelter Look-up'!$E:$E,0)))</f>
        <v/>
      </c>
      <c r="C424" s="186" t="str">
        <f>IF(LEN(A424)=0,"",INDEX('Smelter Look-up'!$C:$C,MATCH($A424,'Smelter Look-up'!$E:$E,0)))</f>
        <v/>
      </c>
      <c r="D424" s="230" t="str">
        <f>IF(ISBLANK(A424),"",INDEX('Smelter Look-up'!$C$5:$C$700,MATCH(A424,'Smelter Look-up'!$E$5:$E$700,0)))</f>
        <v/>
      </c>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25">
      <c r="A425" s="181"/>
      <c r="B425" s="182" t="str">
        <f>IF(LEN(A425)=0,"",INDEX('Smelter Look-up'!$A:$A,MATCH($A425,'Smelter Look-up'!$E:$E,0)))</f>
        <v/>
      </c>
      <c r="C425" s="186" t="str">
        <f>IF(LEN(A425)=0,"",INDEX('Smelter Look-up'!$C:$C,MATCH($A425,'Smelter Look-up'!$E:$E,0)))</f>
        <v/>
      </c>
      <c r="D425" s="230" t="str">
        <f>IF(ISBLANK(A425),"",INDEX('Smelter Look-up'!$C$5:$C$700,MATCH(A425,'Smelter Look-up'!$E$5:$E$700,0)))</f>
        <v/>
      </c>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25">
      <c r="A426" s="181"/>
      <c r="B426" s="182" t="str">
        <f>IF(LEN(A426)=0,"",INDEX('Smelter Look-up'!$A:$A,MATCH($A426,'Smelter Look-up'!$E:$E,0)))</f>
        <v/>
      </c>
      <c r="C426" s="186" t="str">
        <f>IF(LEN(A426)=0,"",INDEX('Smelter Look-up'!$C:$C,MATCH($A426,'Smelter Look-up'!$E:$E,0)))</f>
        <v/>
      </c>
      <c r="D426" s="230" t="str">
        <f>IF(ISBLANK(A426),"",INDEX('Smelter Look-up'!$C$5:$C$700,MATCH(A426,'Smelter Look-up'!$E$5:$E$700,0)))</f>
        <v/>
      </c>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25">
      <c r="A427" s="181"/>
      <c r="B427" s="182" t="str">
        <f>IF(LEN(A427)=0,"",INDEX('Smelter Look-up'!$A:$A,MATCH($A427,'Smelter Look-up'!$E:$E,0)))</f>
        <v/>
      </c>
      <c r="C427" s="186" t="str">
        <f>IF(LEN(A427)=0,"",INDEX('Smelter Look-up'!$C:$C,MATCH($A427,'Smelter Look-up'!$E:$E,0)))</f>
        <v/>
      </c>
      <c r="D427" s="230" t="str">
        <f>IF(ISBLANK(A427),"",INDEX('Smelter Look-up'!$C$5:$C$700,MATCH(A427,'Smelter Look-up'!$E$5:$E$700,0)))</f>
        <v/>
      </c>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9"/>
        <v>0</v>
      </c>
      <c r="AB427" s="228" t="str">
        <f t="shared" si="70"/>
        <v/>
      </c>
    </row>
    <row r="428" spans="1:28" s="227" customFormat="1" ht="20.25">
      <c r="A428" s="181"/>
      <c r="B428" s="182" t="str">
        <f>IF(LEN(A428)=0,"",INDEX('Smelter Look-up'!$A:$A,MATCH($A428,'Smelter Look-up'!$E:$E,0)))</f>
        <v/>
      </c>
      <c r="C428" s="186" t="str">
        <f>IF(LEN(A428)=0,"",INDEX('Smelter Look-up'!$C:$C,MATCH($A428,'Smelter Look-up'!$E:$E,0)))</f>
        <v/>
      </c>
      <c r="D428" s="230" t="str">
        <f>IF(ISBLANK(A428),"",INDEX('Smelter Look-up'!$C$5:$C$700,MATCH(A428,'Smelter Look-up'!$E$5:$E$700,0)))</f>
        <v/>
      </c>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9"/>
        <v>0</v>
      </c>
      <c r="AB428" s="228" t="str">
        <f t="shared" si="70"/>
        <v/>
      </c>
    </row>
    <row r="429" spans="1:28" s="227" customFormat="1" ht="20.25">
      <c r="A429" s="181"/>
      <c r="B429" s="182" t="str">
        <f>IF(LEN(A429)=0,"",INDEX('Smelter Look-up'!$A:$A,MATCH($A429,'Smelter Look-up'!$E:$E,0)))</f>
        <v/>
      </c>
      <c r="C429" s="186" t="str">
        <f>IF(LEN(A429)=0,"",INDEX('Smelter Look-up'!$C:$C,MATCH($A429,'Smelter Look-up'!$E:$E,0)))</f>
        <v/>
      </c>
      <c r="D429" s="230" t="str">
        <f>IF(ISBLANK(A429),"",INDEX('Smelter Look-up'!$C$5:$C$700,MATCH(A429,'Smelter Look-up'!$E$5:$E$700,0)))</f>
        <v/>
      </c>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9"/>
        <v>0</v>
      </c>
      <c r="AB429" s="228" t="str">
        <f t="shared" si="70"/>
        <v/>
      </c>
    </row>
    <row r="430" spans="1:28" s="227" customFormat="1" ht="20.25">
      <c r="A430" s="181"/>
      <c r="B430" s="182" t="str">
        <f>IF(LEN(A430)=0,"",INDEX('Smelter Look-up'!$A:$A,MATCH($A430,'Smelter Look-up'!$E:$E,0)))</f>
        <v/>
      </c>
      <c r="C430" s="186" t="str">
        <f>IF(LEN(A430)=0,"",INDEX('Smelter Look-up'!$C:$C,MATCH($A430,'Smelter Look-up'!$E:$E,0)))</f>
        <v/>
      </c>
      <c r="D430" s="230" t="str">
        <f>IF(ISBLANK(A430),"",INDEX('Smelter Look-up'!$C$5:$C$700,MATCH(A430,'Smelter Look-up'!$E$5:$E$700,0)))</f>
        <v/>
      </c>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9"/>
        <v>0</v>
      </c>
      <c r="AB430" s="228" t="str">
        <f t="shared" si="70"/>
        <v/>
      </c>
    </row>
    <row r="431" spans="1:28" s="227" customFormat="1" ht="20.25">
      <c r="A431" s="181"/>
      <c r="B431" s="182" t="str">
        <f>IF(LEN(A431)=0,"",INDEX('Smelter Look-up'!$A:$A,MATCH($A431,'Smelter Look-up'!$E:$E,0)))</f>
        <v/>
      </c>
      <c r="C431" s="186" t="str">
        <f>IF(LEN(A431)=0,"",INDEX('Smelter Look-up'!$C:$C,MATCH($A431,'Smelter Look-up'!$E:$E,0)))</f>
        <v/>
      </c>
      <c r="D431" s="230" t="str">
        <f>IF(ISBLANK(A431),"",INDEX('Smelter Look-up'!$C$5:$C$700,MATCH(A431,'Smelter Look-up'!$E$5:$E$700,0)))</f>
        <v/>
      </c>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9"/>
        <v>0</v>
      </c>
      <c r="AB431" s="228" t="str">
        <f t="shared" si="70"/>
        <v/>
      </c>
    </row>
    <row r="432" spans="1:28" s="227" customFormat="1" ht="20.25">
      <c r="A432" s="181"/>
      <c r="B432" s="182" t="str">
        <f>IF(LEN(A432)=0,"",INDEX('Smelter Look-up'!$A:$A,MATCH($A432,'Smelter Look-up'!$E:$E,0)))</f>
        <v/>
      </c>
      <c r="C432" s="186" t="str">
        <f>IF(LEN(A432)=0,"",INDEX('Smelter Look-up'!$C:$C,MATCH($A432,'Smelter Look-up'!$E:$E,0)))</f>
        <v/>
      </c>
      <c r="D432" s="230" t="str">
        <f>IF(ISBLANK(A432),"",INDEX('Smelter Look-up'!$C$5:$C$700,MATCH(A432,'Smelter Look-up'!$E$5:$E$700,0)))</f>
        <v/>
      </c>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9"/>
        <v>0</v>
      </c>
      <c r="AB432" s="228" t="str">
        <f t="shared" si="70"/>
        <v/>
      </c>
    </row>
    <row r="433" spans="1:28" s="227" customFormat="1" ht="20.25">
      <c r="A433" s="181"/>
      <c r="B433" s="182" t="str">
        <f>IF(LEN(A433)=0,"",INDEX('Smelter Look-up'!$A:$A,MATCH($A433,'Smelter Look-up'!$E:$E,0)))</f>
        <v/>
      </c>
      <c r="C433" s="186" t="str">
        <f>IF(LEN(A433)=0,"",INDEX('Smelter Look-up'!$C:$C,MATCH($A433,'Smelter Look-up'!$E:$E,0)))</f>
        <v/>
      </c>
      <c r="D433" s="230" t="str">
        <f>IF(ISBLANK(A433),"",INDEX('Smelter Look-up'!$C$5:$C$700,MATCH(A433,'Smelter Look-up'!$E$5:$E$700,0)))</f>
        <v/>
      </c>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9"/>
        <v>0</v>
      </c>
      <c r="AB433" s="228" t="str">
        <f t="shared" si="70"/>
        <v/>
      </c>
    </row>
    <row r="434" spans="1:28" s="227" customFormat="1" ht="20.25">
      <c r="A434" s="181"/>
      <c r="B434" s="182" t="str">
        <f>IF(LEN(A434)=0,"",INDEX('Smelter Look-up'!$A:$A,MATCH($A434,'Smelter Look-up'!$E:$E,0)))</f>
        <v/>
      </c>
      <c r="C434" s="186" t="str">
        <f>IF(LEN(A434)=0,"",INDEX('Smelter Look-up'!$C:$C,MATCH($A434,'Smelter Look-up'!$E:$E,0)))</f>
        <v/>
      </c>
      <c r="D434" s="230" t="str">
        <f>IF(ISBLANK(A434),"",INDEX('Smelter Look-up'!$C$5:$C$700,MATCH(A434,'Smelter Look-up'!$E$5:$E$700,0)))</f>
        <v/>
      </c>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9"/>
        <v>0</v>
      </c>
      <c r="AB434" s="228" t="str">
        <f t="shared" si="70"/>
        <v/>
      </c>
    </row>
    <row r="435" spans="1:28" s="227" customFormat="1" ht="20.25">
      <c r="A435" s="181"/>
      <c r="B435" s="182" t="str">
        <f>IF(LEN(A435)=0,"",INDEX('Smelter Look-up'!$A:$A,MATCH($A435,'Smelter Look-up'!$E:$E,0)))</f>
        <v/>
      </c>
      <c r="C435" s="186" t="str">
        <f>IF(LEN(A435)=0,"",INDEX('Smelter Look-up'!$C:$C,MATCH($A435,'Smelter Look-up'!$E:$E,0)))</f>
        <v/>
      </c>
      <c r="D435" s="230" t="str">
        <f>IF(ISBLANK(A435),"",INDEX('Smelter Look-up'!$C$5:$C$700,MATCH(A435,'Smelter Look-up'!$E$5:$E$700,0)))</f>
        <v/>
      </c>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25">
      <c r="A436" s="181"/>
      <c r="B436" s="182" t="str">
        <f>IF(LEN(A436)=0,"",INDEX('Smelter Look-up'!$A:$A,MATCH($A436,'Smelter Look-up'!$E:$E,0)))</f>
        <v/>
      </c>
      <c r="C436" s="186" t="str">
        <f>IF(LEN(A436)=0,"",INDEX('Smelter Look-up'!$C:$C,MATCH($A436,'Smelter Look-up'!$E:$E,0)))</f>
        <v/>
      </c>
      <c r="D436" s="230" t="str">
        <f>IF(ISBLANK(A436),"",INDEX('Smelter Look-up'!$C$5:$C$700,MATCH(A436,'Smelter Look-up'!$E$5:$E$700,0)))</f>
        <v/>
      </c>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25">
      <c r="A437" s="181"/>
      <c r="B437" s="182" t="str">
        <f>IF(LEN(A437)=0,"",INDEX('Smelter Look-up'!$A:$A,MATCH($A437,'Smelter Look-up'!$E:$E,0)))</f>
        <v/>
      </c>
      <c r="C437" s="186" t="str">
        <f>IF(LEN(A437)=0,"",INDEX('Smelter Look-up'!$C:$C,MATCH($A437,'Smelter Look-up'!$E:$E,0)))</f>
        <v/>
      </c>
      <c r="D437" s="230" t="str">
        <f>IF(ISBLANK(A437),"",INDEX('Smelter Look-up'!$C$5:$C$700,MATCH(A437,'Smelter Look-up'!$E$5:$E$700,0)))</f>
        <v/>
      </c>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9"/>
        <v>0</v>
      </c>
      <c r="AB437" s="228" t="str">
        <f t="shared" si="70"/>
        <v/>
      </c>
    </row>
    <row r="438" spans="1:28" s="227" customFormat="1" ht="20.25">
      <c r="A438" s="181"/>
      <c r="B438" s="182" t="str">
        <f>IF(LEN(A438)=0,"",INDEX('Smelter Look-up'!$A:$A,MATCH($A438,'Smelter Look-up'!$E:$E,0)))</f>
        <v/>
      </c>
      <c r="C438" s="186" t="str">
        <f>IF(LEN(A438)=0,"",INDEX('Smelter Look-up'!$C:$C,MATCH($A438,'Smelter Look-up'!$E:$E,0)))</f>
        <v/>
      </c>
      <c r="D438" s="230" t="str">
        <f>IF(ISBLANK(A438),"",INDEX('Smelter Look-up'!$C$5:$C$700,MATCH(A438,'Smelter Look-up'!$E$5:$E$700,0)))</f>
        <v/>
      </c>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9"/>
        <v>0</v>
      </c>
      <c r="AB438" s="228" t="str">
        <f t="shared" si="70"/>
        <v/>
      </c>
    </row>
    <row r="439" spans="1:28" s="227" customFormat="1" ht="20.25">
      <c r="A439" s="181"/>
      <c r="B439" s="182" t="str">
        <f>IF(LEN(A439)=0,"",INDEX('Smelter Look-up'!$A:$A,MATCH($A439,'Smelter Look-up'!$E:$E,0)))</f>
        <v/>
      </c>
      <c r="C439" s="186" t="str">
        <f>IF(LEN(A439)=0,"",INDEX('Smelter Look-up'!$C:$C,MATCH($A439,'Smelter Look-up'!$E:$E,0)))</f>
        <v/>
      </c>
      <c r="D439" s="230" t="str">
        <f>IF(ISBLANK(A439),"",INDEX('Smelter Look-up'!$C$5:$C$700,MATCH(A439,'Smelter Look-up'!$E$5:$E$700,0)))</f>
        <v/>
      </c>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9"/>
        <v>0</v>
      </c>
      <c r="AB439" s="228" t="str">
        <f t="shared" si="70"/>
        <v/>
      </c>
    </row>
    <row r="440" spans="1:28" s="227" customFormat="1" ht="20.25">
      <c r="A440" s="181"/>
      <c r="B440" s="182" t="str">
        <f>IF(LEN(A440)=0,"",INDEX('Smelter Look-up'!$A:$A,MATCH($A440,'Smelter Look-up'!$E:$E,0)))</f>
        <v/>
      </c>
      <c r="C440" s="186" t="str">
        <f>IF(LEN(A440)=0,"",INDEX('Smelter Look-up'!$C:$C,MATCH($A440,'Smelter Look-up'!$E:$E,0)))</f>
        <v/>
      </c>
      <c r="D440" s="230" t="str">
        <f>IF(ISBLANK(A440),"",INDEX('Smelter Look-up'!$C$5:$C$700,MATCH(A440,'Smelter Look-up'!$E$5:$E$700,0)))</f>
        <v/>
      </c>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9"/>
        <v>0</v>
      </c>
      <c r="AB440" s="228" t="str">
        <f t="shared" si="70"/>
        <v/>
      </c>
    </row>
    <row r="441" spans="1:28" s="227" customFormat="1" ht="20.25">
      <c r="A441" s="181"/>
      <c r="B441" s="182" t="str">
        <f>IF(LEN(A441)=0,"",INDEX('Smelter Look-up'!$A:$A,MATCH($A441,'Smelter Look-up'!$E:$E,0)))</f>
        <v/>
      </c>
      <c r="C441" s="186" t="str">
        <f>IF(LEN(A441)=0,"",INDEX('Smelter Look-up'!$C:$C,MATCH($A441,'Smelter Look-up'!$E:$E,0)))</f>
        <v/>
      </c>
      <c r="D441" s="230" t="str">
        <f>IF(ISBLANK(A441),"",INDEX('Smelter Look-up'!$C$5:$C$700,MATCH(A441,'Smelter Look-up'!$E$5:$E$700,0)))</f>
        <v/>
      </c>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9"/>
        <v>0</v>
      </c>
      <c r="AB441" s="228" t="str">
        <f t="shared" si="70"/>
        <v/>
      </c>
    </row>
    <row r="442" spans="1:28" s="227" customFormat="1" ht="20.25">
      <c r="A442" s="181"/>
      <c r="B442" s="182" t="str">
        <f>IF(LEN(A442)=0,"",INDEX('Smelter Look-up'!$A:$A,MATCH($A442,'Smelter Look-up'!$E:$E,0)))</f>
        <v/>
      </c>
      <c r="C442" s="186" t="str">
        <f>IF(LEN(A442)=0,"",INDEX('Smelter Look-up'!$C:$C,MATCH($A442,'Smelter Look-up'!$E:$E,0)))</f>
        <v/>
      </c>
      <c r="D442" s="230" t="str">
        <f>IF(ISBLANK(A442),"",INDEX('Smelter Look-up'!$C$5:$C$700,MATCH(A442,'Smelter Look-up'!$E$5:$E$700,0)))</f>
        <v/>
      </c>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9"/>
        <v>0</v>
      </c>
      <c r="AB442" s="228" t="str">
        <f t="shared" si="70"/>
        <v/>
      </c>
    </row>
    <row r="443" spans="1:28" s="227" customFormat="1" ht="20.25">
      <c r="A443" s="181"/>
      <c r="B443" s="182" t="str">
        <f>IF(LEN(A443)=0,"",INDEX('Smelter Look-up'!$A:$A,MATCH($A443,'Smelter Look-up'!$E:$E,0)))</f>
        <v/>
      </c>
      <c r="C443" s="186" t="str">
        <f>IF(LEN(A443)=0,"",INDEX('Smelter Look-up'!$C:$C,MATCH($A443,'Smelter Look-up'!$E:$E,0)))</f>
        <v/>
      </c>
      <c r="D443" s="230" t="str">
        <f>IF(ISBLANK(A443),"",INDEX('Smelter Look-up'!$C$5:$C$700,MATCH(A443,'Smelter Look-up'!$E$5:$E$700,0)))</f>
        <v/>
      </c>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9"/>
        <v>0</v>
      </c>
      <c r="AB443" s="228" t="str">
        <f t="shared" si="70"/>
        <v/>
      </c>
    </row>
    <row r="444" spans="1:28" s="227" customFormat="1" ht="20.25">
      <c r="A444" s="181"/>
      <c r="B444" s="182" t="str">
        <f>IF(LEN(A444)=0,"",INDEX('Smelter Look-up'!$A:$A,MATCH($A444,'Smelter Look-up'!$E:$E,0)))</f>
        <v/>
      </c>
      <c r="C444" s="186" t="str">
        <f>IF(LEN(A444)=0,"",INDEX('Smelter Look-up'!$C:$C,MATCH($A444,'Smelter Look-up'!$E:$E,0)))</f>
        <v/>
      </c>
      <c r="D444" s="230" t="str">
        <f>IF(ISBLANK(A444),"",INDEX('Smelter Look-up'!$C$5:$C$700,MATCH(A444,'Smelter Look-up'!$E$5:$E$700,0)))</f>
        <v/>
      </c>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9"/>
        <v>0</v>
      </c>
      <c r="AB444" s="228" t="str">
        <f t="shared" si="70"/>
        <v/>
      </c>
    </row>
    <row r="445" spans="1:28" s="227" customFormat="1" ht="20.25">
      <c r="A445" s="181"/>
      <c r="B445" s="182" t="str">
        <f>IF(LEN(A445)=0,"",INDEX('Smelter Look-up'!$A:$A,MATCH($A445,'Smelter Look-up'!$E:$E,0)))</f>
        <v/>
      </c>
      <c r="C445" s="186" t="str">
        <f>IF(LEN(A445)=0,"",INDEX('Smelter Look-up'!$C:$C,MATCH($A445,'Smelter Look-up'!$E:$E,0)))</f>
        <v/>
      </c>
      <c r="D445" s="230" t="str">
        <f>IF(ISBLANK(A445),"",INDEX('Smelter Look-up'!$C$5:$C$700,MATCH(A445,'Smelter Look-up'!$E$5:$E$700,0)))</f>
        <v/>
      </c>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9"/>
        <v>0</v>
      </c>
      <c r="AB445" s="228" t="str">
        <f t="shared" si="70"/>
        <v/>
      </c>
    </row>
    <row r="446" spans="1:28" s="227" customFormat="1" ht="20.25">
      <c r="A446" s="181"/>
      <c r="B446" s="182" t="str">
        <f>IF(LEN(A446)=0,"",INDEX('Smelter Look-up'!$A:$A,MATCH($A446,'Smelter Look-up'!$E:$E,0)))</f>
        <v/>
      </c>
      <c r="C446" s="186" t="str">
        <f>IF(LEN(A446)=0,"",INDEX('Smelter Look-up'!$C:$C,MATCH($A446,'Smelter Look-up'!$E:$E,0)))</f>
        <v/>
      </c>
      <c r="D446" s="230" t="str">
        <f>IF(ISBLANK(A446),"",INDEX('Smelter Look-up'!$C$5:$C$700,MATCH(A446,'Smelter Look-up'!$E$5:$E$700,0)))</f>
        <v/>
      </c>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9"/>
        <v>0</v>
      </c>
      <c r="AB446" s="228" t="str">
        <f t="shared" si="70"/>
        <v/>
      </c>
    </row>
    <row r="447" spans="1:28" s="227" customFormat="1" ht="20.25">
      <c r="A447" s="181"/>
      <c r="B447" s="182" t="str">
        <f>IF(LEN(A447)=0,"",INDEX('Smelter Look-up'!$A:$A,MATCH($A447,'Smelter Look-up'!$E:$E,0)))</f>
        <v/>
      </c>
      <c r="C447" s="186" t="str">
        <f>IF(LEN(A447)=0,"",INDEX('Smelter Look-up'!$C:$C,MATCH($A447,'Smelter Look-up'!$E:$E,0)))</f>
        <v/>
      </c>
      <c r="D447" s="230" t="str">
        <f>IF(ISBLANK(A447),"",INDEX('Smelter Look-up'!$C$5:$C$700,MATCH(A447,'Smelter Look-up'!$E$5:$E$700,0)))</f>
        <v/>
      </c>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9"/>
        <v>0</v>
      </c>
      <c r="AB447" s="228" t="str">
        <f t="shared" si="70"/>
        <v/>
      </c>
    </row>
    <row r="448" spans="1:28" s="227" customFormat="1" ht="20.25">
      <c r="A448" s="181"/>
      <c r="B448" s="182" t="str">
        <f>IF(LEN(A448)=0,"",INDEX('Smelter Look-up'!$A:$A,MATCH($A448,'Smelter Look-up'!$E:$E,0)))</f>
        <v/>
      </c>
      <c r="C448" s="186" t="str">
        <f>IF(LEN(A448)=0,"",INDEX('Smelter Look-up'!$C:$C,MATCH($A448,'Smelter Look-up'!$E:$E,0)))</f>
        <v/>
      </c>
      <c r="D448" s="230" t="str">
        <f>IF(ISBLANK(A448),"",INDEX('Smelter Look-up'!$C$5:$C$700,MATCH(A448,'Smelter Look-up'!$E$5:$E$700,0)))</f>
        <v/>
      </c>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9"/>
        <v>0</v>
      </c>
      <c r="AB448" s="228" t="str">
        <f t="shared" si="70"/>
        <v/>
      </c>
    </row>
    <row r="449" spans="1:28" s="227" customFormat="1" ht="20.25">
      <c r="A449" s="181"/>
      <c r="B449" s="182" t="str">
        <f>IF(LEN(A449)=0,"",INDEX('Smelter Look-up'!$A:$A,MATCH($A449,'Smelter Look-up'!$E:$E,0)))</f>
        <v/>
      </c>
      <c r="C449" s="186" t="str">
        <f>IF(LEN(A449)=0,"",INDEX('Smelter Look-up'!$C:$C,MATCH($A449,'Smelter Look-up'!$E:$E,0)))</f>
        <v/>
      </c>
      <c r="D449" s="230" t="str">
        <f>IF(ISBLANK(A449),"",INDEX('Smelter Look-up'!$C$5:$C$700,MATCH(A449,'Smelter Look-up'!$E$5:$E$700,0)))</f>
        <v/>
      </c>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9"/>
        <v>0</v>
      </c>
      <c r="AB449" s="228" t="str">
        <f t="shared" si="70"/>
        <v/>
      </c>
    </row>
    <row r="450" spans="1:28" s="227" customFormat="1" ht="20.25">
      <c r="A450" s="181"/>
      <c r="B450" s="182" t="str">
        <f>IF(LEN(A450)=0,"",INDEX('Smelter Look-up'!$A:$A,MATCH($A450,'Smelter Look-up'!$E:$E,0)))</f>
        <v/>
      </c>
      <c r="C450" s="186" t="str">
        <f>IF(LEN(A450)=0,"",INDEX('Smelter Look-up'!$C:$C,MATCH($A450,'Smelter Look-up'!$E:$E,0)))</f>
        <v/>
      </c>
      <c r="D450" s="230" t="str">
        <f>IF(ISBLANK(A450),"",INDEX('Smelter Look-up'!$C$5:$C$700,MATCH(A450,'Smelter Look-up'!$E$5:$E$700,0)))</f>
        <v/>
      </c>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71">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72">IF(AND(C450="Smelter not listed",OR(LEN(D450)=0,LEN(E450)=0)),1,0)</f>
        <v>0</v>
      </c>
      <c r="AB450" s="228" t="str">
        <f t="shared" ref="AB450" si="73">B450&amp;C450</f>
        <v/>
      </c>
    </row>
    <row r="451" spans="1:28" s="227" customFormat="1" ht="20.25">
      <c r="A451" s="181"/>
      <c r="B451" s="182" t="str">
        <f>IF(LEN(A451)=0,"",INDEX('Smelter Look-up'!$A:$A,MATCH($A451,'Smelter Look-up'!$E:$E,0)))</f>
        <v/>
      </c>
      <c r="C451" s="186" t="str">
        <f>IF(LEN(A451)=0,"",INDEX('Smelter Look-up'!$C:$C,MATCH($A451,'Smelter Look-up'!$E:$E,0)))</f>
        <v/>
      </c>
      <c r="D451" s="230" t="str">
        <f>IF(ISBLANK(A451),"",INDEX('Smelter Look-up'!$C$5:$C$700,MATCH(A451,'Smelter Look-up'!$E$5:$E$700,0)))</f>
        <v/>
      </c>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ca="1">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ca="1">IF(AND(C451="Smelter not listed",OR(LEN(D451)=0,LEN(E451)=0)),1,0)</f>
        <v>0</v>
      </c>
      <c r="AB451" s="228" t="str">
        <f>B451&amp;C451</f>
        <v/>
      </c>
    </row>
    <row r="452" spans="1:28" s="227" customFormat="1" ht="20.25">
      <c r="A452" s="181"/>
      <c r="B452" s="182" t="str">
        <f>IF(LEN(A452)=0,"",INDEX('Smelter Look-up'!$A:$A,MATCH($A452,'Smelter Look-up'!$E:$E,0)))</f>
        <v/>
      </c>
      <c r="C452" s="186" t="str">
        <f>IF(LEN(A452)=0,"",INDEX('Smelter Look-up'!$C:$C,MATCH($A452,'Smelter Look-up'!$E:$E,0)))</f>
        <v/>
      </c>
      <c r="D452" s="230" t="str">
        <f>IF(ISBLANK(A452),"",INDEX('Smelter Look-up'!$C$5:$C$700,MATCH(A452,'Smelter Look-up'!$E$5:$E$700,0)))</f>
        <v/>
      </c>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ca="1">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ca="1">IF(AND(C452="Smelter not listed",OR(LEN(D452)=0,LEN(E452)=0)),1,0)</f>
        <v>0</v>
      </c>
      <c r="AB452" s="228" t="str">
        <f>B452&amp;C452</f>
        <v/>
      </c>
    </row>
    <row r="453" spans="1:28" s="227" customFormat="1" ht="20.25">
      <c r="A453" s="181"/>
      <c r="B453" s="182" t="str">
        <f>IF(LEN(A453)=0,"",INDEX('Smelter Look-up'!$A:$A,MATCH($A453,'Smelter Look-up'!$E:$E,0)))</f>
        <v/>
      </c>
      <c r="C453" s="186" t="str">
        <f>IF(LEN(A453)=0,"",INDEX('Smelter Look-up'!$C:$C,MATCH($A453,'Smelter Look-up'!$E:$E,0)))</f>
        <v/>
      </c>
      <c r="D453" s="230" t="str">
        <f>IF(ISBLANK(A453),"",INDEX('Smelter Look-up'!$C$5:$C$700,MATCH(A453,'Smelter Look-up'!$E$5:$E$700,0)))</f>
        <v/>
      </c>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t="str">
        <f>IF(ISBLANK(A454),"",INDEX('Smelter Look-up'!$C$5:$C$700,MATCH(A454,'Smelter Look-up'!$E$5:$E$700,0)))</f>
        <v/>
      </c>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ca="1">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ca="1">IF(AND(C454="Smelter not listed",OR(LEN(D454)=0,LEN(E454)=0)),1,0)</f>
        <v>0</v>
      </c>
      <c r="AB454" s="228" t="str">
        <f>B454&amp;C454</f>
        <v/>
      </c>
    </row>
    <row r="455" spans="1:28" s="227" customFormat="1" ht="20.25">
      <c r="A455" s="181"/>
      <c r="B455" s="182" t="str">
        <f>IF(LEN(A455)=0,"",INDEX('Smelter Look-up'!$A:$A,MATCH($A455,'Smelter Look-up'!$E:$E,0)))</f>
        <v/>
      </c>
      <c r="C455" s="186" t="str">
        <f>IF(LEN(A455)=0,"",INDEX('Smelter Look-up'!$C:$C,MATCH($A455,'Smelter Look-up'!$E:$E,0)))</f>
        <v/>
      </c>
      <c r="D455" s="230" t="str">
        <f>IF(ISBLANK(A455),"",INDEX('Smelter Look-up'!$C$5:$C$700,MATCH(A455,'Smelter Look-up'!$E$5:$E$700,0)))</f>
        <v/>
      </c>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 ca="1" si="74">IF(B455="","",IF(ISERROR(MATCH($E455,CL,0)),"Unknown",INDIRECT("'C'!$A$"&amp;MATCH($E455,CL,0)+1)))</f>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ref="X455" ca="1" si="75">IF(AND(C455="Smelter not listed",OR(LEN(D455)=0,LEN(E455)=0)),1,0)</f>
        <v>0</v>
      </c>
      <c r="AB455" s="228" t="str">
        <f t="shared" ref="AB455" si="76">B455&amp;C455</f>
        <v/>
      </c>
    </row>
    <row r="456" spans="1:28" s="227" customFormat="1" ht="20.25">
      <c r="A456" s="181"/>
      <c r="B456" s="182" t="str">
        <f>IF(LEN(A456)=0,"",INDEX('Smelter Look-up'!$A:$A,MATCH($A456,'Smelter Look-up'!$E:$E,0)))</f>
        <v/>
      </c>
      <c r="C456" s="186" t="str">
        <f>IF(LEN(A456)=0,"",INDEX('Smelter Look-up'!$C:$C,MATCH($A456,'Smelter Look-up'!$E:$E,0)))</f>
        <v/>
      </c>
      <c r="D456" s="230" t="str">
        <f>IF(ISBLANK(A456),"",INDEX('Smelter Look-up'!$C$5:$C$700,MATCH(A456,'Smelter Look-up'!$E$5:$E$700,0)))</f>
        <v/>
      </c>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ref="S456:S503" ca="1" si="77">IF(B456="","",IF(ISERROR(MATCH($E456,CL,0)),"Unknown",INDIRECT("'C'!$A$"&amp;MATCH($E456,CL,0)+1)))</f>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ref="X456:X503" ca="1" si="78">IF(AND(C456="Smelter not listed",OR(LEN(D456)=0,LEN(E456)=0)),1,0)</f>
        <v>0</v>
      </c>
      <c r="AB456" s="228" t="str">
        <f t="shared" ref="AB456:AB503" si="79">B456&amp;C456</f>
        <v/>
      </c>
    </row>
    <row r="457" spans="1:28" s="227" customFormat="1" ht="20.25">
      <c r="A457" s="181"/>
      <c r="B457" s="182" t="str">
        <f>IF(LEN(A457)=0,"",INDEX('Smelter Look-up'!$A:$A,MATCH($A457,'Smelter Look-up'!$E:$E,0)))</f>
        <v/>
      </c>
      <c r="C457" s="186" t="str">
        <f>IF(LEN(A457)=0,"",INDEX('Smelter Look-up'!$C:$C,MATCH($A457,'Smelter Look-up'!$E:$E,0)))</f>
        <v/>
      </c>
      <c r="D457" s="230" t="str">
        <f>IF(ISBLANK(A457),"",INDEX('Smelter Look-up'!$C$5:$C$700,MATCH(A457,'Smelter Look-up'!$E$5:$E$700,0)))</f>
        <v/>
      </c>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8"/>
        <v>0</v>
      </c>
      <c r="AB457" s="228" t="str">
        <f t="shared" si="79"/>
        <v/>
      </c>
    </row>
    <row r="458" spans="1:28" s="227" customFormat="1" ht="20.25">
      <c r="A458" s="181"/>
      <c r="B458" s="182" t="str">
        <f>IF(LEN(A458)=0,"",INDEX('Smelter Look-up'!$A:$A,MATCH($A458,'Smelter Look-up'!$E:$E,0)))</f>
        <v/>
      </c>
      <c r="C458" s="186" t="str">
        <f>IF(LEN(A458)=0,"",INDEX('Smelter Look-up'!$C:$C,MATCH($A458,'Smelter Look-up'!$E:$E,0)))</f>
        <v/>
      </c>
      <c r="D458" s="230" t="str">
        <f>IF(ISBLANK(A458),"",INDEX('Smelter Look-up'!$C$5:$C$700,MATCH(A458,'Smelter Look-up'!$E$5:$E$700,0)))</f>
        <v/>
      </c>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8"/>
        <v>0</v>
      </c>
      <c r="AB458" s="228" t="str">
        <f t="shared" si="79"/>
        <v/>
      </c>
    </row>
    <row r="459" spans="1:28" s="227" customFormat="1" ht="20.25">
      <c r="A459" s="181"/>
      <c r="B459" s="182" t="str">
        <f>IF(LEN(A459)=0,"",INDEX('Smelter Look-up'!$A:$A,MATCH($A459,'Smelter Look-up'!$E:$E,0)))</f>
        <v/>
      </c>
      <c r="C459" s="186" t="str">
        <f>IF(LEN(A459)=0,"",INDEX('Smelter Look-up'!$C:$C,MATCH($A459,'Smelter Look-up'!$E:$E,0)))</f>
        <v/>
      </c>
      <c r="D459" s="230" t="str">
        <f>IF(ISBLANK(A459),"",INDEX('Smelter Look-up'!$C$5:$C$700,MATCH(A459,'Smelter Look-up'!$E$5:$E$700,0)))</f>
        <v/>
      </c>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8"/>
        <v>0</v>
      </c>
      <c r="AB459" s="228" t="str">
        <f t="shared" si="79"/>
        <v/>
      </c>
    </row>
    <row r="460" spans="1:28" s="227" customFormat="1" ht="20.25">
      <c r="A460" s="181"/>
      <c r="B460" s="182" t="str">
        <f>IF(LEN(A460)=0,"",INDEX('Smelter Look-up'!$A:$A,MATCH($A460,'Smelter Look-up'!$E:$E,0)))</f>
        <v/>
      </c>
      <c r="C460" s="186" t="str">
        <f>IF(LEN(A460)=0,"",INDEX('Smelter Look-up'!$C:$C,MATCH($A460,'Smelter Look-up'!$E:$E,0)))</f>
        <v/>
      </c>
      <c r="D460" s="230" t="str">
        <f>IF(ISBLANK(A460),"",INDEX('Smelter Look-up'!$C$5:$C$700,MATCH(A460,'Smelter Look-up'!$E$5:$E$700,0)))</f>
        <v/>
      </c>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8"/>
        <v>0</v>
      </c>
      <c r="AB460" s="228" t="str">
        <f t="shared" si="79"/>
        <v/>
      </c>
    </row>
    <row r="461" spans="1:28" s="227" customFormat="1" ht="20.25">
      <c r="A461" s="181"/>
      <c r="B461" s="182" t="str">
        <f>IF(LEN(A461)=0,"",INDEX('Smelter Look-up'!$A:$A,MATCH($A461,'Smelter Look-up'!$E:$E,0)))</f>
        <v/>
      </c>
      <c r="C461" s="186" t="str">
        <f>IF(LEN(A461)=0,"",INDEX('Smelter Look-up'!$C:$C,MATCH($A461,'Smelter Look-up'!$E:$E,0)))</f>
        <v/>
      </c>
      <c r="D461" s="230" t="str">
        <f>IF(ISBLANK(A461),"",INDEX('Smelter Look-up'!$C$5:$C$700,MATCH(A461,'Smelter Look-up'!$E$5:$E$700,0)))</f>
        <v/>
      </c>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8"/>
        <v>0</v>
      </c>
      <c r="AB461" s="228" t="str">
        <f t="shared" si="79"/>
        <v/>
      </c>
    </row>
    <row r="462" spans="1:28" s="227" customFormat="1" ht="20.25">
      <c r="A462" s="181"/>
      <c r="B462" s="182" t="str">
        <f>IF(LEN(A462)=0,"",INDEX('Smelter Look-up'!$A:$A,MATCH($A462,'Smelter Look-up'!$E:$E,0)))</f>
        <v/>
      </c>
      <c r="C462" s="186" t="str">
        <f>IF(LEN(A462)=0,"",INDEX('Smelter Look-up'!$C:$C,MATCH($A462,'Smelter Look-up'!$E:$E,0)))</f>
        <v/>
      </c>
      <c r="D462" s="230" t="str">
        <f>IF(ISBLANK(A462),"",INDEX('Smelter Look-up'!$C$5:$C$700,MATCH(A462,'Smelter Look-up'!$E$5:$E$700,0)))</f>
        <v/>
      </c>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8"/>
        <v>0</v>
      </c>
      <c r="AB462" s="228" t="str">
        <f t="shared" si="79"/>
        <v/>
      </c>
    </row>
    <row r="463" spans="1:28" s="227" customFormat="1" ht="20.25">
      <c r="A463" s="181"/>
      <c r="B463" s="182" t="str">
        <f>IF(LEN(A463)=0,"",INDEX('Smelter Look-up'!$A:$A,MATCH($A463,'Smelter Look-up'!$E:$E,0)))</f>
        <v/>
      </c>
      <c r="C463" s="186" t="str">
        <f>IF(LEN(A463)=0,"",INDEX('Smelter Look-up'!$C:$C,MATCH($A463,'Smelter Look-up'!$E:$E,0)))</f>
        <v/>
      </c>
      <c r="D463" s="230" t="str">
        <f>IF(ISBLANK(A463),"",INDEX('Smelter Look-up'!$C$5:$C$700,MATCH(A463,'Smelter Look-up'!$E$5:$E$700,0)))</f>
        <v/>
      </c>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8"/>
        <v>0</v>
      </c>
      <c r="AB463" s="228" t="str">
        <f t="shared" si="79"/>
        <v/>
      </c>
    </row>
    <row r="464" spans="1:28" s="227" customFormat="1" ht="20.25">
      <c r="A464" s="181"/>
      <c r="B464" s="182" t="str">
        <f>IF(LEN(A464)=0,"",INDEX('Smelter Look-up'!$A:$A,MATCH($A464,'Smelter Look-up'!$E:$E,0)))</f>
        <v/>
      </c>
      <c r="C464" s="186" t="str">
        <f>IF(LEN(A464)=0,"",INDEX('Smelter Look-up'!$C:$C,MATCH($A464,'Smelter Look-up'!$E:$E,0)))</f>
        <v/>
      </c>
      <c r="D464" s="230" t="str">
        <f>IF(ISBLANK(A464),"",INDEX('Smelter Look-up'!$C$5:$C$700,MATCH(A464,'Smelter Look-up'!$E$5:$E$700,0)))</f>
        <v/>
      </c>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8"/>
        <v>0</v>
      </c>
      <c r="AB464" s="228" t="str">
        <f t="shared" si="79"/>
        <v/>
      </c>
    </row>
    <row r="465" spans="1:28" s="227" customFormat="1" ht="20.25">
      <c r="A465" s="181"/>
      <c r="B465" s="182" t="str">
        <f>IF(LEN(A465)=0,"",INDEX('Smelter Look-up'!$A:$A,MATCH($A465,'Smelter Look-up'!$E:$E,0)))</f>
        <v/>
      </c>
      <c r="C465" s="186" t="str">
        <f>IF(LEN(A465)=0,"",INDEX('Smelter Look-up'!$C:$C,MATCH($A465,'Smelter Look-up'!$E:$E,0)))</f>
        <v/>
      </c>
      <c r="D465" s="230" t="str">
        <f>IF(ISBLANK(A465),"",INDEX('Smelter Look-up'!$C$5:$C$700,MATCH(A465,'Smelter Look-up'!$E$5:$E$700,0)))</f>
        <v/>
      </c>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8"/>
        <v>0</v>
      </c>
      <c r="AB465" s="228" t="str">
        <f t="shared" si="79"/>
        <v/>
      </c>
    </row>
    <row r="466" spans="1:28" s="227" customFormat="1" ht="20.25">
      <c r="A466" s="181"/>
      <c r="B466" s="182" t="str">
        <f>IF(LEN(A466)=0,"",INDEX('Smelter Look-up'!$A:$A,MATCH($A466,'Smelter Look-up'!$E:$E,0)))</f>
        <v/>
      </c>
      <c r="C466" s="186" t="str">
        <f>IF(LEN(A466)=0,"",INDEX('Smelter Look-up'!$C:$C,MATCH($A466,'Smelter Look-up'!$E:$E,0)))</f>
        <v/>
      </c>
      <c r="D466" s="230" t="str">
        <f>IF(ISBLANK(A466),"",INDEX('Smelter Look-up'!$C$5:$C$700,MATCH(A466,'Smelter Look-up'!$E$5:$E$700,0)))</f>
        <v/>
      </c>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8"/>
        <v>0</v>
      </c>
      <c r="AB466" s="228" t="str">
        <f t="shared" si="79"/>
        <v/>
      </c>
    </row>
    <row r="467" spans="1:28" s="227" customFormat="1" ht="20.25">
      <c r="A467" s="181"/>
      <c r="B467" s="182" t="str">
        <f>IF(LEN(A467)=0,"",INDEX('Smelter Look-up'!$A:$A,MATCH($A467,'Smelter Look-up'!$E:$E,0)))</f>
        <v/>
      </c>
      <c r="C467" s="186" t="str">
        <f>IF(LEN(A467)=0,"",INDEX('Smelter Look-up'!$C:$C,MATCH($A467,'Smelter Look-up'!$E:$E,0)))</f>
        <v/>
      </c>
      <c r="D467" s="230" t="str">
        <f>IF(ISBLANK(A467),"",INDEX('Smelter Look-up'!$C$5:$C$700,MATCH(A467,'Smelter Look-up'!$E$5:$E$700,0)))</f>
        <v/>
      </c>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8"/>
        <v>0</v>
      </c>
      <c r="AB467" s="228" t="str">
        <f t="shared" si="79"/>
        <v/>
      </c>
    </row>
    <row r="468" spans="1:28" s="227" customFormat="1" ht="20.25">
      <c r="A468" s="181"/>
      <c r="B468" s="182" t="str">
        <f>IF(LEN(A468)=0,"",INDEX('Smelter Look-up'!$A:$A,MATCH($A468,'Smelter Look-up'!$E:$E,0)))</f>
        <v/>
      </c>
      <c r="C468" s="186" t="str">
        <f>IF(LEN(A468)=0,"",INDEX('Smelter Look-up'!$C:$C,MATCH($A468,'Smelter Look-up'!$E:$E,0)))</f>
        <v/>
      </c>
      <c r="D468" s="230" t="str">
        <f>IF(ISBLANK(A468),"",INDEX('Smelter Look-up'!$C$5:$C$700,MATCH(A468,'Smelter Look-up'!$E$5:$E$700,0)))</f>
        <v/>
      </c>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8"/>
        <v>0</v>
      </c>
      <c r="AB468" s="228" t="str">
        <f t="shared" si="79"/>
        <v/>
      </c>
    </row>
    <row r="469" spans="1:28" s="227" customFormat="1" ht="20.25">
      <c r="A469" s="181"/>
      <c r="B469" s="182" t="str">
        <f>IF(LEN(A469)=0,"",INDEX('Smelter Look-up'!$A:$A,MATCH($A469,'Smelter Look-up'!$E:$E,0)))</f>
        <v/>
      </c>
      <c r="C469" s="186" t="str">
        <f>IF(LEN(A469)=0,"",INDEX('Smelter Look-up'!$C:$C,MATCH($A469,'Smelter Look-up'!$E:$E,0)))</f>
        <v/>
      </c>
      <c r="D469" s="230" t="str">
        <f>IF(ISBLANK(A469),"",INDEX('Smelter Look-up'!$C$5:$C$700,MATCH(A469,'Smelter Look-up'!$E$5:$E$700,0)))</f>
        <v/>
      </c>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8"/>
        <v>0</v>
      </c>
      <c r="AB469" s="228" t="str">
        <f t="shared" si="79"/>
        <v/>
      </c>
    </row>
    <row r="470" spans="1:28" s="227" customFormat="1" ht="20.25">
      <c r="A470" s="181"/>
      <c r="B470" s="182" t="str">
        <f>IF(LEN(A470)=0,"",INDEX('Smelter Look-up'!$A:$A,MATCH($A470,'Smelter Look-up'!$E:$E,0)))</f>
        <v/>
      </c>
      <c r="C470" s="186" t="str">
        <f>IF(LEN(A470)=0,"",INDEX('Smelter Look-up'!$C:$C,MATCH($A470,'Smelter Look-up'!$E:$E,0)))</f>
        <v/>
      </c>
      <c r="D470" s="230" t="str">
        <f>IF(ISBLANK(A470),"",INDEX('Smelter Look-up'!$C$5:$C$700,MATCH(A470,'Smelter Look-up'!$E$5:$E$700,0)))</f>
        <v/>
      </c>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8"/>
        <v>0</v>
      </c>
      <c r="AB470" s="228" t="str">
        <f t="shared" si="79"/>
        <v/>
      </c>
    </row>
    <row r="471" spans="1:28" s="227" customFormat="1" ht="20.25">
      <c r="A471" s="181"/>
      <c r="B471" s="182" t="str">
        <f>IF(LEN(A471)=0,"",INDEX('Smelter Look-up'!$A:$A,MATCH($A471,'Smelter Look-up'!$E:$E,0)))</f>
        <v/>
      </c>
      <c r="C471" s="186" t="str">
        <f>IF(LEN(A471)=0,"",INDEX('Smelter Look-up'!$C:$C,MATCH($A471,'Smelter Look-up'!$E:$E,0)))</f>
        <v/>
      </c>
      <c r="D471" s="230" t="str">
        <f>IF(ISBLANK(A471),"",INDEX('Smelter Look-up'!$C$5:$C$700,MATCH(A471,'Smelter Look-up'!$E$5:$E$700,0)))</f>
        <v/>
      </c>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25">
      <c r="A472" s="181"/>
      <c r="B472" s="182" t="str">
        <f>IF(LEN(A472)=0,"",INDEX('Smelter Look-up'!$A:$A,MATCH($A472,'Smelter Look-up'!$E:$E,0)))</f>
        <v/>
      </c>
      <c r="C472" s="186" t="str">
        <f>IF(LEN(A472)=0,"",INDEX('Smelter Look-up'!$C:$C,MATCH($A472,'Smelter Look-up'!$E:$E,0)))</f>
        <v/>
      </c>
      <c r="D472" s="230" t="str">
        <f>IF(ISBLANK(A472),"",INDEX('Smelter Look-up'!$C$5:$C$700,MATCH(A472,'Smelter Look-up'!$E$5:$E$700,0)))</f>
        <v/>
      </c>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25">
      <c r="A473" s="181"/>
      <c r="B473" s="182" t="str">
        <f>IF(LEN(A473)=0,"",INDEX('Smelter Look-up'!$A:$A,MATCH($A473,'Smelter Look-up'!$E:$E,0)))</f>
        <v/>
      </c>
      <c r="C473" s="186" t="str">
        <f>IF(LEN(A473)=0,"",INDEX('Smelter Look-up'!$C:$C,MATCH($A473,'Smelter Look-up'!$E:$E,0)))</f>
        <v/>
      </c>
      <c r="D473" s="230" t="str">
        <f>IF(ISBLANK(A473),"",INDEX('Smelter Look-up'!$C$5:$C$700,MATCH(A473,'Smelter Look-up'!$E$5:$E$700,0)))</f>
        <v/>
      </c>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25">
      <c r="A474" s="181"/>
      <c r="B474" s="182" t="str">
        <f>IF(LEN(A474)=0,"",INDEX('Smelter Look-up'!$A:$A,MATCH($A474,'Smelter Look-up'!$E:$E,0)))</f>
        <v/>
      </c>
      <c r="C474" s="186" t="str">
        <f>IF(LEN(A474)=0,"",INDEX('Smelter Look-up'!$C:$C,MATCH($A474,'Smelter Look-up'!$E:$E,0)))</f>
        <v/>
      </c>
      <c r="D474" s="230" t="str">
        <f>IF(ISBLANK(A474),"",INDEX('Smelter Look-up'!$C$5:$C$700,MATCH(A474,'Smelter Look-up'!$E$5:$E$700,0)))</f>
        <v/>
      </c>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25">
      <c r="A475" s="181"/>
      <c r="B475" s="182" t="str">
        <f>IF(LEN(A475)=0,"",INDEX('Smelter Look-up'!$A:$A,MATCH($A475,'Smelter Look-up'!$E:$E,0)))</f>
        <v/>
      </c>
      <c r="C475" s="186" t="str">
        <f>IF(LEN(A475)=0,"",INDEX('Smelter Look-up'!$C:$C,MATCH($A475,'Smelter Look-up'!$E:$E,0)))</f>
        <v/>
      </c>
      <c r="D475" s="230" t="str">
        <f>IF(ISBLANK(A475),"",INDEX('Smelter Look-up'!$C$5:$C$700,MATCH(A475,'Smelter Look-up'!$E$5:$E$700,0)))</f>
        <v/>
      </c>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25">
      <c r="A476" s="181"/>
      <c r="B476" s="182" t="str">
        <f>IF(LEN(A476)=0,"",INDEX('Smelter Look-up'!$A:$A,MATCH($A476,'Smelter Look-up'!$E:$E,0)))</f>
        <v/>
      </c>
      <c r="C476" s="186" t="str">
        <f>IF(LEN(A476)=0,"",INDEX('Smelter Look-up'!$C:$C,MATCH($A476,'Smelter Look-up'!$E:$E,0)))</f>
        <v/>
      </c>
      <c r="D476" s="230" t="str">
        <f>IF(ISBLANK(A476),"",INDEX('Smelter Look-up'!$C$5:$C$700,MATCH(A476,'Smelter Look-up'!$E$5:$E$700,0)))</f>
        <v/>
      </c>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25">
      <c r="A477" s="181"/>
      <c r="B477" s="182" t="str">
        <f>IF(LEN(A477)=0,"",INDEX('Smelter Look-up'!$A:$A,MATCH($A477,'Smelter Look-up'!$E:$E,0)))</f>
        <v/>
      </c>
      <c r="C477" s="186" t="str">
        <f>IF(LEN(A477)=0,"",INDEX('Smelter Look-up'!$C:$C,MATCH($A477,'Smelter Look-up'!$E:$E,0)))</f>
        <v/>
      </c>
      <c r="D477" s="230" t="str">
        <f>IF(ISBLANK(A477),"",INDEX('Smelter Look-up'!$C$5:$C$700,MATCH(A477,'Smelter Look-up'!$E$5:$E$700,0)))</f>
        <v/>
      </c>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25">
      <c r="A478" s="181"/>
      <c r="B478" s="182" t="str">
        <f>IF(LEN(A478)=0,"",INDEX('Smelter Look-up'!$A:$A,MATCH($A478,'Smelter Look-up'!$E:$E,0)))</f>
        <v/>
      </c>
      <c r="C478" s="186" t="str">
        <f>IF(LEN(A478)=0,"",INDEX('Smelter Look-up'!$C:$C,MATCH($A478,'Smelter Look-up'!$E:$E,0)))</f>
        <v/>
      </c>
      <c r="D478" s="230" t="str">
        <f>IF(ISBLANK(A478),"",INDEX('Smelter Look-up'!$C$5:$C$700,MATCH(A478,'Smelter Look-up'!$E$5:$E$700,0)))</f>
        <v/>
      </c>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25">
      <c r="A479" s="181"/>
      <c r="B479" s="182" t="str">
        <f>IF(LEN(A479)=0,"",INDEX('Smelter Look-up'!$A:$A,MATCH($A479,'Smelter Look-up'!$E:$E,0)))</f>
        <v/>
      </c>
      <c r="C479" s="186" t="str">
        <f>IF(LEN(A479)=0,"",INDEX('Smelter Look-up'!$C:$C,MATCH($A479,'Smelter Look-up'!$E:$E,0)))</f>
        <v/>
      </c>
      <c r="D479" s="230" t="str">
        <f>IF(ISBLANK(A479),"",INDEX('Smelter Look-up'!$C$5:$C$700,MATCH(A479,'Smelter Look-up'!$E$5:$E$700,0)))</f>
        <v/>
      </c>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25">
      <c r="A480" s="181"/>
      <c r="B480" s="182" t="str">
        <f>IF(LEN(A480)=0,"",INDEX('Smelter Look-up'!$A:$A,MATCH($A480,'Smelter Look-up'!$E:$E,0)))</f>
        <v/>
      </c>
      <c r="C480" s="186" t="str">
        <f>IF(LEN(A480)=0,"",INDEX('Smelter Look-up'!$C:$C,MATCH($A480,'Smelter Look-up'!$E:$E,0)))</f>
        <v/>
      </c>
      <c r="D480" s="230" t="str">
        <f>IF(ISBLANK(A480),"",INDEX('Smelter Look-up'!$C$5:$C$700,MATCH(A480,'Smelter Look-up'!$E$5:$E$700,0)))</f>
        <v/>
      </c>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25">
      <c r="A481" s="181"/>
      <c r="B481" s="182" t="str">
        <f>IF(LEN(A481)=0,"",INDEX('Smelter Look-up'!$A:$A,MATCH($A481,'Smelter Look-up'!$E:$E,0)))</f>
        <v/>
      </c>
      <c r="C481" s="186" t="str">
        <f>IF(LEN(A481)=0,"",INDEX('Smelter Look-up'!$C:$C,MATCH($A481,'Smelter Look-up'!$E:$E,0)))</f>
        <v/>
      </c>
      <c r="D481" s="230" t="str">
        <f>IF(ISBLANK(A481),"",INDEX('Smelter Look-up'!$C$5:$C$700,MATCH(A481,'Smelter Look-up'!$E$5:$E$700,0)))</f>
        <v/>
      </c>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25">
      <c r="A482" s="181"/>
      <c r="B482" s="182" t="str">
        <f>IF(LEN(A482)=0,"",INDEX('Smelter Look-up'!$A:$A,MATCH($A482,'Smelter Look-up'!$E:$E,0)))</f>
        <v/>
      </c>
      <c r="C482" s="186" t="str">
        <f>IF(LEN(A482)=0,"",INDEX('Smelter Look-up'!$C:$C,MATCH($A482,'Smelter Look-up'!$E:$E,0)))</f>
        <v/>
      </c>
      <c r="D482" s="230" t="str">
        <f>IF(ISBLANK(A482),"",INDEX('Smelter Look-up'!$C$5:$C$700,MATCH(A482,'Smelter Look-up'!$E$5:$E$700,0)))</f>
        <v/>
      </c>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25">
      <c r="A483" s="181"/>
      <c r="B483" s="182" t="str">
        <f>IF(LEN(A483)=0,"",INDEX('Smelter Look-up'!$A:$A,MATCH($A483,'Smelter Look-up'!$E:$E,0)))</f>
        <v/>
      </c>
      <c r="C483" s="186" t="str">
        <f>IF(LEN(A483)=0,"",INDEX('Smelter Look-up'!$C:$C,MATCH($A483,'Smelter Look-up'!$E:$E,0)))</f>
        <v/>
      </c>
      <c r="D483" s="230" t="str">
        <f>IF(ISBLANK(A483),"",INDEX('Smelter Look-up'!$C$5:$C$700,MATCH(A483,'Smelter Look-up'!$E$5:$E$700,0)))</f>
        <v/>
      </c>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25">
      <c r="A484" s="181"/>
      <c r="B484" s="182" t="str">
        <f>IF(LEN(A484)=0,"",INDEX('Smelter Look-up'!$A:$A,MATCH($A484,'Smelter Look-up'!$E:$E,0)))</f>
        <v/>
      </c>
      <c r="C484" s="186" t="str">
        <f>IF(LEN(A484)=0,"",INDEX('Smelter Look-up'!$C:$C,MATCH($A484,'Smelter Look-up'!$E:$E,0)))</f>
        <v/>
      </c>
      <c r="D484" s="230" t="str">
        <f>IF(ISBLANK(A484),"",INDEX('Smelter Look-up'!$C$5:$C$700,MATCH(A484,'Smelter Look-up'!$E$5:$E$700,0)))</f>
        <v/>
      </c>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25">
      <c r="A485" s="181"/>
      <c r="B485" s="182" t="str">
        <f>IF(LEN(A485)=0,"",INDEX('Smelter Look-up'!$A:$A,MATCH($A485,'Smelter Look-up'!$E:$E,0)))</f>
        <v/>
      </c>
      <c r="C485" s="186" t="str">
        <f>IF(LEN(A485)=0,"",INDEX('Smelter Look-up'!$C:$C,MATCH($A485,'Smelter Look-up'!$E:$E,0)))</f>
        <v/>
      </c>
      <c r="D485" s="230" t="str">
        <f>IF(ISBLANK(A485),"",INDEX('Smelter Look-up'!$C$5:$C$700,MATCH(A485,'Smelter Look-up'!$E$5:$E$700,0)))</f>
        <v/>
      </c>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25">
      <c r="A486" s="181"/>
      <c r="B486" s="182" t="str">
        <f>IF(LEN(A486)=0,"",INDEX('Smelter Look-up'!$A:$A,MATCH($A486,'Smelter Look-up'!$E:$E,0)))</f>
        <v/>
      </c>
      <c r="C486" s="186" t="str">
        <f>IF(LEN(A486)=0,"",INDEX('Smelter Look-up'!$C:$C,MATCH($A486,'Smelter Look-up'!$E:$E,0)))</f>
        <v/>
      </c>
      <c r="D486" s="230" t="str">
        <f>IF(ISBLANK(A486),"",INDEX('Smelter Look-up'!$C$5:$C$700,MATCH(A486,'Smelter Look-up'!$E$5:$E$700,0)))</f>
        <v/>
      </c>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8"/>
        <v>0</v>
      </c>
      <c r="AB486" s="228" t="str">
        <f t="shared" si="79"/>
        <v/>
      </c>
    </row>
    <row r="487" spans="1:28" s="227" customFormat="1" ht="20.25">
      <c r="A487" s="181"/>
      <c r="B487" s="182" t="str">
        <f>IF(LEN(A487)=0,"",INDEX('Smelter Look-up'!$A:$A,MATCH($A487,'Smelter Look-up'!$E:$E,0)))</f>
        <v/>
      </c>
      <c r="C487" s="186" t="str">
        <f>IF(LEN(A487)=0,"",INDEX('Smelter Look-up'!$C:$C,MATCH($A487,'Smelter Look-up'!$E:$E,0)))</f>
        <v/>
      </c>
      <c r="D487" s="230" t="str">
        <f>IF(ISBLANK(A487),"",INDEX('Smelter Look-up'!$C$5:$C$700,MATCH(A487,'Smelter Look-up'!$E$5:$E$700,0)))</f>
        <v/>
      </c>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8"/>
        <v>0</v>
      </c>
      <c r="AB487" s="228" t="str">
        <f t="shared" si="79"/>
        <v/>
      </c>
    </row>
    <row r="488" spans="1:28" s="227" customFormat="1" ht="20.25">
      <c r="A488" s="181"/>
      <c r="B488" s="182" t="str">
        <f>IF(LEN(A488)=0,"",INDEX('Smelter Look-up'!$A:$A,MATCH($A488,'Smelter Look-up'!$E:$E,0)))</f>
        <v/>
      </c>
      <c r="C488" s="186" t="str">
        <f>IF(LEN(A488)=0,"",INDEX('Smelter Look-up'!$C:$C,MATCH($A488,'Smelter Look-up'!$E:$E,0)))</f>
        <v/>
      </c>
      <c r="D488" s="230" t="str">
        <f>IF(ISBLANK(A488),"",INDEX('Smelter Look-up'!$C$5:$C$700,MATCH(A488,'Smelter Look-up'!$E$5:$E$700,0)))</f>
        <v/>
      </c>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8"/>
        <v>0</v>
      </c>
      <c r="AB488" s="228" t="str">
        <f t="shared" si="79"/>
        <v/>
      </c>
    </row>
    <row r="489" spans="1:28" s="227" customFormat="1" ht="20.25">
      <c r="A489" s="181"/>
      <c r="B489" s="182" t="str">
        <f>IF(LEN(A489)=0,"",INDEX('Smelter Look-up'!$A:$A,MATCH($A489,'Smelter Look-up'!$E:$E,0)))</f>
        <v/>
      </c>
      <c r="C489" s="186" t="str">
        <f>IF(LEN(A489)=0,"",INDEX('Smelter Look-up'!$C:$C,MATCH($A489,'Smelter Look-up'!$E:$E,0)))</f>
        <v/>
      </c>
      <c r="D489" s="230" t="str">
        <f>IF(ISBLANK(A489),"",INDEX('Smelter Look-up'!$C$5:$C$700,MATCH(A489,'Smelter Look-up'!$E$5:$E$700,0)))</f>
        <v/>
      </c>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8"/>
        <v>0</v>
      </c>
      <c r="AB489" s="228" t="str">
        <f t="shared" si="79"/>
        <v/>
      </c>
    </row>
    <row r="490" spans="1:28" s="227" customFormat="1" ht="20.25">
      <c r="A490" s="181"/>
      <c r="B490" s="182" t="str">
        <f>IF(LEN(A490)=0,"",INDEX('Smelter Look-up'!$A:$A,MATCH($A490,'Smelter Look-up'!$E:$E,0)))</f>
        <v/>
      </c>
      <c r="C490" s="186" t="str">
        <f>IF(LEN(A490)=0,"",INDEX('Smelter Look-up'!$C:$C,MATCH($A490,'Smelter Look-up'!$E:$E,0)))</f>
        <v/>
      </c>
      <c r="D490" s="230" t="str">
        <f>IF(ISBLANK(A490),"",INDEX('Smelter Look-up'!$C$5:$C$700,MATCH(A490,'Smelter Look-up'!$E$5:$E$700,0)))</f>
        <v/>
      </c>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8"/>
        <v>0</v>
      </c>
      <c r="AB490" s="228" t="str">
        <f t="shared" si="79"/>
        <v/>
      </c>
    </row>
    <row r="491" spans="1:28" s="227" customFormat="1" ht="20.25">
      <c r="A491" s="181"/>
      <c r="B491" s="182" t="str">
        <f>IF(LEN(A491)=0,"",INDEX('Smelter Look-up'!$A:$A,MATCH($A491,'Smelter Look-up'!$E:$E,0)))</f>
        <v/>
      </c>
      <c r="C491" s="186" t="str">
        <f>IF(LEN(A491)=0,"",INDEX('Smelter Look-up'!$C:$C,MATCH($A491,'Smelter Look-up'!$E:$E,0)))</f>
        <v/>
      </c>
      <c r="D491" s="230" t="str">
        <f>IF(ISBLANK(A491),"",INDEX('Smelter Look-up'!$C$5:$C$700,MATCH(A491,'Smelter Look-up'!$E$5:$E$700,0)))</f>
        <v/>
      </c>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8"/>
        <v>0</v>
      </c>
      <c r="AB491" s="228" t="str">
        <f t="shared" si="79"/>
        <v/>
      </c>
    </row>
    <row r="492" spans="1:28" s="227" customFormat="1" ht="20.25">
      <c r="A492" s="181"/>
      <c r="B492" s="182" t="str">
        <f>IF(LEN(A492)=0,"",INDEX('Smelter Look-up'!$A:$A,MATCH($A492,'Smelter Look-up'!$E:$E,0)))</f>
        <v/>
      </c>
      <c r="C492" s="186" t="str">
        <f>IF(LEN(A492)=0,"",INDEX('Smelter Look-up'!$C:$C,MATCH($A492,'Smelter Look-up'!$E:$E,0)))</f>
        <v/>
      </c>
      <c r="D492" s="230" t="str">
        <f>IF(ISBLANK(A492),"",INDEX('Smelter Look-up'!$C$5:$C$700,MATCH(A492,'Smelter Look-up'!$E$5:$E$700,0)))</f>
        <v/>
      </c>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8"/>
        <v>0</v>
      </c>
      <c r="AB492" s="228" t="str">
        <f t="shared" si="79"/>
        <v/>
      </c>
    </row>
    <row r="493" spans="1:28" s="227" customFormat="1" ht="20.25">
      <c r="A493" s="181"/>
      <c r="B493" s="182" t="str">
        <f>IF(LEN(A493)=0,"",INDEX('Smelter Look-up'!$A:$A,MATCH($A493,'Smelter Look-up'!$E:$E,0)))</f>
        <v/>
      </c>
      <c r="C493" s="186" t="str">
        <f>IF(LEN(A493)=0,"",INDEX('Smelter Look-up'!$C:$C,MATCH($A493,'Smelter Look-up'!$E:$E,0)))</f>
        <v/>
      </c>
      <c r="D493" s="230" t="str">
        <f>IF(ISBLANK(A493),"",INDEX('Smelter Look-up'!$C$5:$C$700,MATCH(A493,'Smelter Look-up'!$E$5:$E$700,0)))</f>
        <v/>
      </c>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8"/>
        <v>0</v>
      </c>
      <c r="AB493" s="228" t="str">
        <f t="shared" si="79"/>
        <v/>
      </c>
    </row>
    <row r="494" spans="1:28" s="227" customFormat="1" ht="20.25">
      <c r="A494" s="181"/>
      <c r="B494" s="182" t="str">
        <f>IF(LEN(A494)=0,"",INDEX('Smelter Look-up'!$A:$A,MATCH($A494,'Smelter Look-up'!$E:$E,0)))</f>
        <v/>
      </c>
      <c r="C494" s="186" t="str">
        <f>IF(LEN(A494)=0,"",INDEX('Smelter Look-up'!$C:$C,MATCH($A494,'Smelter Look-up'!$E:$E,0)))</f>
        <v/>
      </c>
      <c r="D494" s="230" t="str">
        <f>IF(ISBLANK(A494),"",INDEX('Smelter Look-up'!$C$5:$C$700,MATCH(A494,'Smelter Look-up'!$E$5:$E$700,0)))</f>
        <v/>
      </c>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8"/>
        <v>0</v>
      </c>
      <c r="AB494" s="228" t="str">
        <f t="shared" si="79"/>
        <v/>
      </c>
    </row>
    <row r="495" spans="1:28" s="227" customFormat="1" ht="20.25">
      <c r="A495" s="181"/>
      <c r="B495" s="182" t="str">
        <f>IF(LEN(A495)=0,"",INDEX('Smelter Look-up'!$A:$A,MATCH($A495,'Smelter Look-up'!$E:$E,0)))</f>
        <v/>
      </c>
      <c r="C495" s="186" t="str">
        <f>IF(LEN(A495)=0,"",INDEX('Smelter Look-up'!$C:$C,MATCH($A495,'Smelter Look-up'!$E:$E,0)))</f>
        <v/>
      </c>
      <c r="D495" s="230" t="str">
        <f>IF(ISBLANK(A495),"",INDEX('Smelter Look-up'!$C$5:$C$700,MATCH(A495,'Smelter Look-up'!$E$5:$E$700,0)))</f>
        <v/>
      </c>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8"/>
        <v>0</v>
      </c>
      <c r="AB495" s="228" t="str">
        <f t="shared" si="79"/>
        <v/>
      </c>
    </row>
    <row r="496" spans="1:28" s="227" customFormat="1" ht="20.25">
      <c r="A496" s="181"/>
      <c r="B496" s="182" t="str">
        <f>IF(LEN(A496)=0,"",INDEX('Smelter Look-up'!$A:$A,MATCH($A496,'Smelter Look-up'!$E:$E,0)))</f>
        <v/>
      </c>
      <c r="C496" s="186" t="str">
        <f>IF(LEN(A496)=0,"",INDEX('Smelter Look-up'!$C:$C,MATCH($A496,'Smelter Look-up'!$E:$E,0)))</f>
        <v/>
      </c>
      <c r="D496" s="230" t="str">
        <f>IF(ISBLANK(A496),"",INDEX('Smelter Look-up'!$C$5:$C$700,MATCH(A496,'Smelter Look-up'!$E$5:$E$700,0)))</f>
        <v/>
      </c>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8"/>
        <v>0</v>
      </c>
      <c r="AB496" s="228" t="str">
        <f t="shared" si="79"/>
        <v/>
      </c>
    </row>
    <row r="497" spans="1:28" s="227" customFormat="1" ht="20.25">
      <c r="A497" s="181"/>
      <c r="B497" s="182" t="str">
        <f>IF(LEN(A497)=0,"",INDEX('Smelter Look-up'!$A:$A,MATCH($A497,'Smelter Look-up'!$E:$E,0)))</f>
        <v/>
      </c>
      <c r="C497" s="186" t="str">
        <f>IF(LEN(A497)=0,"",INDEX('Smelter Look-up'!$C:$C,MATCH($A497,'Smelter Look-up'!$E:$E,0)))</f>
        <v/>
      </c>
      <c r="D497" s="230" t="str">
        <f>IF(ISBLANK(A497),"",INDEX('Smelter Look-up'!$C$5:$C$700,MATCH(A497,'Smelter Look-up'!$E$5:$E$700,0)))</f>
        <v/>
      </c>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8"/>
        <v>0</v>
      </c>
      <c r="AB497" s="228" t="str">
        <f t="shared" si="79"/>
        <v/>
      </c>
    </row>
    <row r="498" spans="1:28" s="227" customFormat="1" ht="20.25">
      <c r="A498" s="181"/>
      <c r="B498" s="182" t="str">
        <f>IF(LEN(A498)=0,"",INDEX('Smelter Look-up'!$A:$A,MATCH($A498,'Smelter Look-up'!$E:$E,0)))</f>
        <v/>
      </c>
      <c r="C498" s="186" t="str">
        <f>IF(LEN(A498)=0,"",INDEX('Smelter Look-up'!$C:$C,MATCH($A498,'Smelter Look-up'!$E:$E,0)))</f>
        <v/>
      </c>
      <c r="D498" s="230" t="str">
        <f>IF(ISBLANK(A498),"",INDEX('Smelter Look-up'!$C$5:$C$700,MATCH(A498,'Smelter Look-up'!$E$5:$E$700,0)))</f>
        <v/>
      </c>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8"/>
        <v>0</v>
      </c>
      <c r="AB498" s="228" t="str">
        <f t="shared" si="79"/>
        <v/>
      </c>
    </row>
    <row r="499" spans="1:28" s="227" customFormat="1" ht="20.25">
      <c r="A499" s="181"/>
      <c r="B499" s="182" t="str">
        <f>IF(LEN(A499)=0,"",INDEX('Smelter Look-up'!$A:$A,MATCH($A499,'Smelter Look-up'!$E:$E,0)))</f>
        <v/>
      </c>
      <c r="C499" s="186" t="str">
        <f>IF(LEN(A499)=0,"",INDEX('Smelter Look-up'!$C:$C,MATCH($A499,'Smelter Look-up'!$E:$E,0)))</f>
        <v/>
      </c>
      <c r="D499" s="230" t="str">
        <f>IF(ISBLANK(A499),"",INDEX('Smelter Look-up'!$C$5:$C$700,MATCH(A499,'Smelter Look-up'!$E$5:$E$700,0)))</f>
        <v/>
      </c>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25">
      <c r="A500" s="181"/>
      <c r="B500" s="182" t="str">
        <f>IF(LEN(A500)=0,"",INDEX('Smelter Look-up'!$A:$A,MATCH($A500,'Smelter Look-up'!$E:$E,0)))</f>
        <v/>
      </c>
      <c r="C500" s="186" t="str">
        <f>IF(LEN(A500)=0,"",INDEX('Smelter Look-up'!$C:$C,MATCH($A500,'Smelter Look-up'!$E:$E,0)))</f>
        <v/>
      </c>
      <c r="D500" s="230" t="str">
        <f>IF(ISBLANK(A500),"",INDEX('Smelter Look-up'!$C$5:$C$700,MATCH(A500,'Smelter Look-up'!$E$5:$E$700,0)))</f>
        <v/>
      </c>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25">
      <c r="A501" s="181"/>
      <c r="B501" s="182" t="str">
        <f>IF(LEN(A501)=0,"",INDEX('Smelter Look-up'!$A:$A,MATCH($A501,'Smelter Look-up'!$E:$E,0)))</f>
        <v/>
      </c>
      <c r="C501" s="186" t="str">
        <f>IF(LEN(A501)=0,"",INDEX('Smelter Look-up'!$C:$C,MATCH($A501,'Smelter Look-up'!$E:$E,0)))</f>
        <v/>
      </c>
      <c r="D501" s="230" t="str">
        <f>IF(ISBLANK(A501),"",INDEX('Smelter Look-up'!$C$5:$C$700,MATCH(A501,'Smelter Look-up'!$E$5:$E$700,0)))</f>
        <v/>
      </c>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7"/>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8"/>
        <v>0</v>
      </c>
      <c r="AB501" s="228" t="str">
        <f t="shared" si="79"/>
        <v/>
      </c>
    </row>
    <row r="502" spans="1:28" s="227" customFormat="1" ht="20.25">
      <c r="A502" s="181"/>
      <c r="B502" s="182" t="str">
        <f>IF(LEN(A502)=0,"",INDEX('Smelter Look-up'!$A:$A,MATCH($A502,'Smelter Look-up'!$E:$E,0)))</f>
        <v/>
      </c>
      <c r="C502" s="186" t="str">
        <f>IF(LEN(A502)=0,"",INDEX('Smelter Look-up'!$C:$C,MATCH($A502,'Smelter Look-up'!$E:$E,0)))</f>
        <v/>
      </c>
      <c r="D502" s="230" t="str">
        <f>IF(ISBLANK(A502),"",INDEX('Smelter Look-up'!$C$5:$C$700,MATCH(A502,'Smelter Look-up'!$E$5:$E$700,0)))</f>
        <v/>
      </c>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7"/>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8"/>
        <v>0</v>
      </c>
      <c r="AB502" s="228" t="str">
        <f t="shared" si="79"/>
        <v/>
      </c>
    </row>
    <row r="503" spans="1:28" s="227" customFormat="1" ht="20.25">
      <c r="A503" s="181"/>
      <c r="B503" s="182" t="str">
        <f>IF(LEN(A503)=0,"",INDEX('Smelter Look-up'!$A:$A,MATCH($A503,'Smelter Look-up'!$E:$E,0)))</f>
        <v/>
      </c>
      <c r="C503" s="186" t="str">
        <f>IF(LEN(A503)=0,"",INDEX('Smelter Look-up'!$C:$C,MATCH($A503,'Smelter Look-up'!$E:$E,0)))</f>
        <v/>
      </c>
      <c r="D503" s="230" t="str">
        <f>IF(ISBLANK(A503),"",INDEX('Smelter Look-up'!$C$5:$C$700,MATCH(A503,'Smelter Look-up'!$E$5:$E$700,0)))</f>
        <v/>
      </c>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7"/>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8"/>
        <v>0</v>
      </c>
      <c r="AB503" s="228" t="str">
        <f t="shared" si="79"/>
        <v/>
      </c>
    </row>
    <row r="504" spans="1:28" s="227" customFormat="1" ht="20.25">
      <c r="A504" s="181"/>
      <c r="B504" s="182" t="str">
        <f>IF(LEN(A504)=0,"",INDEX('Smelter Look-up'!$A:$A,MATCH($A504,'Smelter Look-up'!$E:$E,0)))</f>
        <v/>
      </c>
      <c r="C504" s="186" t="str">
        <f>IF(LEN(A504)=0,"",INDEX('Smelter Look-up'!$C:$C,MATCH($A504,'Smelter Look-up'!$E:$E,0)))</f>
        <v/>
      </c>
      <c r="D504" s="230" t="str">
        <f>IF(ISBLANK(A504),"",INDEX('Smelter Look-up'!$C$5:$C$700,MATCH(A504,'Smelter Look-up'!$E$5:$E$700,0)))</f>
        <v/>
      </c>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 ca="1" si="80">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 ca="1" si="81">IF(AND(C504="Smelter not listed",OR(LEN(D504)=0,LEN(E504)=0)),1,0)</f>
        <v>0</v>
      </c>
      <c r="AB504" s="228" t="str">
        <f t="shared" ref="AB504" si="82">B504&amp;C504</f>
        <v/>
      </c>
    </row>
    <row r="505" spans="1:28" s="227" customFormat="1" ht="20.25">
      <c r="A505" s="181"/>
      <c r="B505" s="182" t="str">
        <f>IF(LEN(A505)=0,"",INDEX('Smelter Look-up'!$A:$A,MATCH($A505,'Smelter Look-up'!$E:$E,0)))</f>
        <v/>
      </c>
      <c r="C505" s="186" t="str">
        <f>IF(LEN(A505)=0,"",INDEX('Smelter Look-up'!$C:$C,MATCH($A505,'Smelter Look-up'!$E:$E,0)))</f>
        <v/>
      </c>
      <c r="D505" s="230" t="str">
        <f>IF(ISBLANK(A505),"",INDEX('Smelter Look-up'!$C$5:$C$700,MATCH(A505,'Smelter Look-up'!$E$5:$E$700,0)))</f>
        <v/>
      </c>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S536" ca="1" si="83">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X536" ca="1" si="84">IF(AND(C505="Smelter not listed",OR(LEN(D505)=0,LEN(E505)=0)),1,0)</f>
        <v>0</v>
      </c>
      <c r="AB505" s="228" t="str">
        <f t="shared" ref="AB505:AB536" si="85">B505&amp;C505</f>
        <v/>
      </c>
    </row>
    <row r="506" spans="1:28" s="227" customFormat="1" ht="20.25">
      <c r="A506" s="181"/>
      <c r="B506" s="182" t="str">
        <f>IF(LEN(A506)=0,"",INDEX('Smelter Look-up'!$A:$A,MATCH($A506,'Smelter Look-up'!$E:$E,0)))</f>
        <v/>
      </c>
      <c r="C506" s="186" t="str">
        <f>IF(LEN(A506)=0,"",INDEX('Smelter Look-up'!$C:$C,MATCH($A506,'Smelter Look-up'!$E:$E,0)))</f>
        <v/>
      </c>
      <c r="D506" s="230" t="str">
        <f>IF(ISBLANK(A506),"",INDEX('Smelter Look-up'!$C$5:$C$700,MATCH(A506,'Smelter Look-up'!$E$5:$E$700,0)))</f>
        <v/>
      </c>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c r="A507" s="181"/>
      <c r="B507" s="182" t="str">
        <f>IF(LEN(A507)=0,"",INDEX('Smelter Look-up'!$A:$A,MATCH($A507,'Smelter Look-up'!$E:$E,0)))</f>
        <v/>
      </c>
      <c r="C507" s="186" t="str">
        <f>IF(LEN(A507)=0,"",INDEX('Smelter Look-up'!$C:$C,MATCH($A507,'Smelter Look-up'!$E:$E,0)))</f>
        <v/>
      </c>
      <c r="D507" s="230" t="str">
        <f>IF(ISBLANK(A507),"",INDEX('Smelter Look-up'!$C$5:$C$700,MATCH(A507,'Smelter Look-up'!$E$5:$E$700,0)))</f>
        <v/>
      </c>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c r="A508" s="181"/>
      <c r="B508" s="182" t="str">
        <f>IF(LEN(A508)=0,"",INDEX('Smelter Look-up'!$A:$A,MATCH($A508,'Smelter Look-up'!$E:$E,0)))</f>
        <v/>
      </c>
      <c r="C508" s="186" t="str">
        <f>IF(LEN(A508)=0,"",INDEX('Smelter Look-up'!$C:$C,MATCH($A508,'Smelter Look-up'!$E:$E,0)))</f>
        <v/>
      </c>
      <c r="D508" s="230" t="str">
        <f>IF(ISBLANK(A508),"",INDEX('Smelter Look-up'!$C$5:$C$700,MATCH(A508,'Smelter Look-up'!$E$5:$E$700,0)))</f>
        <v/>
      </c>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c r="A509" s="181"/>
      <c r="B509" s="182" t="str">
        <f>IF(LEN(A509)=0,"",INDEX('Smelter Look-up'!$A:$A,MATCH($A509,'Smelter Look-up'!$E:$E,0)))</f>
        <v/>
      </c>
      <c r="C509" s="186" t="str">
        <f>IF(LEN(A509)=0,"",INDEX('Smelter Look-up'!$C:$C,MATCH($A509,'Smelter Look-up'!$E:$E,0)))</f>
        <v/>
      </c>
      <c r="D509" s="230" t="str">
        <f>IF(ISBLANK(A509),"",INDEX('Smelter Look-up'!$C$5:$C$700,MATCH(A509,'Smelter Look-up'!$E$5:$E$700,0)))</f>
        <v/>
      </c>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c r="A510" s="181"/>
      <c r="B510" s="182" t="str">
        <f>IF(LEN(A510)=0,"",INDEX('Smelter Look-up'!$A:$A,MATCH($A510,'Smelter Look-up'!$E:$E,0)))</f>
        <v/>
      </c>
      <c r="C510" s="186" t="str">
        <f>IF(LEN(A510)=0,"",INDEX('Smelter Look-up'!$C:$C,MATCH($A510,'Smelter Look-up'!$E:$E,0)))</f>
        <v/>
      </c>
      <c r="D510" s="230" t="str">
        <f>IF(ISBLANK(A510),"",INDEX('Smelter Look-up'!$C$5:$C$700,MATCH(A510,'Smelter Look-up'!$E$5:$E$700,0)))</f>
        <v/>
      </c>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c r="A511" s="181"/>
      <c r="B511" s="182" t="str">
        <f>IF(LEN(A511)=0,"",INDEX('Smelter Look-up'!$A:$A,MATCH($A511,'Smelter Look-up'!$E:$E,0)))</f>
        <v/>
      </c>
      <c r="C511" s="186" t="str">
        <f>IF(LEN(A511)=0,"",INDEX('Smelter Look-up'!$C:$C,MATCH($A511,'Smelter Look-up'!$E:$E,0)))</f>
        <v/>
      </c>
      <c r="D511" s="230" t="str">
        <f>IF(ISBLANK(A511),"",INDEX('Smelter Look-up'!$C$5:$C$700,MATCH(A511,'Smelter Look-up'!$E$5:$E$700,0)))</f>
        <v/>
      </c>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c r="A512" s="181"/>
      <c r="B512" s="182" t="str">
        <f>IF(LEN(A512)=0,"",INDEX('Smelter Look-up'!$A:$A,MATCH($A512,'Smelter Look-up'!$E:$E,0)))</f>
        <v/>
      </c>
      <c r="C512" s="186" t="str">
        <f>IF(LEN(A512)=0,"",INDEX('Smelter Look-up'!$C:$C,MATCH($A512,'Smelter Look-up'!$E:$E,0)))</f>
        <v/>
      </c>
      <c r="D512" s="230" t="str">
        <f>IF(ISBLANK(A512),"",INDEX('Smelter Look-up'!$C$5:$C$700,MATCH(A512,'Smelter Look-up'!$E$5:$E$700,0)))</f>
        <v/>
      </c>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c r="A513" s="181"/>
      <c r="B513" s="182" t="str">
        <f>IF(LEN(A513)=0,"",INDEX('Smelter Look-up'!$A:$A,MATCH($A513,'Smelter Look-up'!$E:$E,0)))</f>
        <v/>
      </c>
      <c r="C513" s="186" t="str">
        <f>IF(LEN(A513)=0,"",INDEX('Smelter Look-up'!$C:$C,MATCH($A513,'Smelter Look-up'!$E:$E,0)))</f>
        <v/>
      </c>
      <c r="D513" s="230" t="str">
        <f>IF(ISBLANK(A513),"",INDEX('Smelter Look-up'!$C$5:$C$700,MATCH(A513,'Smelter Look-up'!$E$5:$E$700,0)))</f>
        <v/>
      </c>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c r="A514" s="181"/>
      <c r="B514" s="182" t="str">
        <f>IF(LEN(A514)=0,"",INDEX('Smelter Look-up'!$A:$A,MATCH($A514,'Smelter Look-up'!$E:$E,0)))</f>
        <v/>
      </c>
      <c r="C514" s="186" t="str">
        <f>IF(LEN(A514)=0,"",INDEX('Smelter Look-up'!$C:$C,MATCH($A514,'Smelter Look-up'!$E:$E,0)))</f>
        <v/>
      </c>
      <c r="D514" s="230" t="str">
        <f>IF(ISBLANK(A514),"",INDEX('Smelter Look-up'!$C$5:$C$700,MATCH(A514,'Smelter Look-up'!$E$5:$E$700,0)))</f>
        <v/>
      </c>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t="str">
        <f>IF(ISBLANK(A515),"",INDEX('Smelter Look-up'!$C$5:$C$700,MATCH(A515,'Smelter Look-up'!$E$5:$E$700,0)))</f>
        <v/>
      </c>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t="str">
        <f>IF(ISBLANK(A516),"",INDEX('Smelter Look-up'!$C$5:$C$700,MATCH(A516,'Smelter Look-up'!$E$5:$E$700,0)))</f>
        <v/>
      </c>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t="str">
        <f>IF(ISBLANK(A517),"",INDEX('Smelter Look-up'!$C$5:$C$700,MATCH(A517,'Smelter Look-up'!$E$5:$E$700,0)))</f>
        <v/>
      </c>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t="str">
        <f>IF(ISBLANK(A518),"",INDEX('Smelter Look-up'!$C$5:$C$700,MATCH(A518,'Smelter Look-up'!$E$5:$E$700,0)))</f>
        <v/>
      </c>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t="str">
        <f>IF(ISBLANK(A519),"",INDEX('Smelter Look-up'!$C$5:$C$700,MATCH(A519,'Smelter Look-up'!$E$5:$E$700,0)))</f>
        <v/>
      </c>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25">
      <c r="A520" s="181"/>
      <c r="B520" s="182" t="str">
        <f>IF(LEN(A520)=0,"",INDEX('Smelter Look-up'!$A:$A,MATCH($A520,'Smelter Look-up'!$E:$E,0)))</f>
        <v/>
      </c>
      <c r="C520" s="186" t="str">
        <f>IF(LEN(A520)=0,"",INDEX('Smelter Look-up'!$C:$C,MATCH($A520,'Smelter Look-up'!$E:$E,0)))</f>
        <v/>
      </c>
      <c r="D520" s="230" t="str">
        <f>IF(ISBLANK(A520),"",INDEX('Smelter Look-up'!$C$5:$C$700,MATCH(A520,'Smelter Look-up'!$E$5:$E$700,0)))</f>
        <v/>
      </c>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25">
      <c r="A521" s="181"/>
      <c r="B521" s="182" t="str">
        <f>IF(LEN(A521)=0,"",INDEX('Smelter Look-up'!$A:$A,MATCH($A521,'Smelter Look-up'!$E:$E,0)))</f>
        <v/>
      </c>
      <c r="C521" s="186" t="str">
        <f>IF(LEN(A521)=0,"",INDEX('Smelter Look-up'!$C:$C,MATCH($A521,'Smelter Look-up'!$E:$E,0)))</f>
        <v/>
      </c>
      <c r="D521" s="230" t="str">
        <f>IF(ISBLANK(A521),"",INDEX('Smelter Look-up'!$C$5:$C$700,MATCH(A521,'Smelter Look-up'!$E$5:$E$700,0)))</f>
        <v/>
      </c>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25">
      <c r="A522" s="181"/>
      <c r="B522" s="182" t="str">
        <f>IF(LEN(A522)=0,"",INDEX('Smelter Look-up'!$A:$A,MATCH($A522,'Smelter Look-up'!$E:$E,0)))</f>
        <v/>
      </c>
      <c r="C522" s="186" t="str">
        <f>IF(LEN(A522)=0,"",INDEX('Smelter Look-up'!$C:$C,MATCH($A522,'Smelter Look-up'!$E:$E,0)))</f>
        <v/>
      </c>
      <c r="D522" s="230" t="str">
        <f>IF(ISBLANK(A522),"",INDEX('Smelter Look-up'!$C$5:$C$700,MATCH(A522,'Smelter Look-up'!$E$5:$E$700,0)))</f>
        <v/>
      </c>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25">
      <c r="A523" s="181"/>
      <c r="B523" s="182" t="str">
        <f>IF(LEN(A523)=0,"",INDEX('Smelter Look-up'!$A:$A,MATCH($A523,'Smelter Look-up'!$E:$E,0)))</f>
        <v/>
      </c>
      <c r="C523" s="186" t="str">
        <f>IF(LEN(A523)=0,"",INDEX('Smelter Look-up'!$C:$C,MATCH($A523,'Smelter Look-up'!$E:$E,0)))</f>
        <v/>
      </c>
      <c r="D523" s="230" t="str">
        <f>IF(ISBLANK(A523),"",INDEX('Smelter Look-up'!$C$5:$C$700,MATCH(A523,'Smelter Look-up'!$E$5:$E$700,0)))</f>
        <v/>
      </c>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25">
      <c r="A524" s="181"/>
      <c r="B524" s="182" t="str">
        <f>IF(LEN(A524)=0,"",INDEX('Smelter Look-up'!$A:$A,MATCH($A524,'Smelter Look-up'!$E:$E,0)))</f>
        <v/>
      </c>
      <c r="C524" s="186" t="str">
        <f>IF(LEN(A524)=0,"",INDEX('Smelter Look-up'!$C:$C,MATCH($A524,'Smelter Look-up'!$E:$E,0)))</f>
        <v/>
      </c>
      <c r="D524" s="230" t="str">
        <f>IF(ISBLANK(A524),"",INDEX('Smelter Look-up'!$C$5:$C$700,MATCH(A524,'Smelter Look-up'!$E$5:$E$700,0)))</f>
        <v/>
      </c>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25">
      <c r="A525" s="181"/>
      <c r="B525" s="182" t="str">
        <f>IF(LEN(A525)=0,"",INDEX('Smelter Look-up'!$A:$A,MATCH($A525,'Smelter Look-up'!$E:$E,0)))</f>
        <v/>
      </c>
      <c r="C525" s="186" t="str">
        <f>IF(LEN(A525)=0,"",INDEX('Smelter Look-up'!$C:$C,MATCH($A525,'Smelter Look-up'!$E:$E,0)))</f>
        <v/>
      </c>
      <c r="D525" s="230" t="str">
        <f>IF(ISBLANK(A525),"",INDEX('Smelter Look-up'!$C$5:$C$700,MATCH(A525,'Smelter Look-up'!$E$5:$E$700,0)))</f>
        <v/>
      </c>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4"/>
        <v>0</v>
      </c>
      <c r="AB525" s="228" t="str">
        <f t="shared" si="85"/>
        <v/>
      </c>
    </row>
    <row r="526" spans="1:28" s="227" customFormat="1" ht="20.25">
      <c r="A526" s="181"/>
      <c r="B526" s="182" t="str">
        <f>IF(LEN(A526)=0,"",INDEX('Smelter Look-up'!$A:$A,MATCH($A526,'Smelter Look-up'!$E:$E,0)))</f>
        <v/>
      </c>
      <c r="C526" s="186" t="str">
        <f>IF(LEN(A526)=0,"",INDEX('Smelter Look-up'!$C:$C,MATCH($A526,'Smelter Look-up'!$E:$E,0)))</f>
        <v/>
      </c>
      <c r="D526" s="230" t="str">
        <f>IF(ISBLANK(A526),"",INDEX('Smelter Look-up'!$C$5:$C$700,MATCH(A526,'Smelter Look-up'!$E$5:$E$700,0)))</f>
        <v/>
      </c>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4"/>
        <v>0</v>
      </c>
      <c r="AB526" s="228" t="str">
        <f t="shared" si="85"/>
        <v/>
      </c>
    </row>
    <row r="527" spans="1:28" s="227" customFormat="1" ht="20.25">
      <c r="A527" s="181"/>
      <c r="B527" s="182" t="str">
        <f>IF(LEN(A527)=0,"",INDEX('Smelter Look-up'!$A:$A,MATCH($A527,'Smelter Look-up'!$E:$E,0)))</f>
        <v/>
      </c>
      <c r="C527" s="186" t="str">
        <f>IF(LEN(A527)=0,"",INDEX('Smelter Look-up'!$C:$C,MATCH($A527,'Smelter Look-up'!$E:$E,0)))</f>
        <v/>
      </c>
      <c r="D527" s="230" t="str">
        <f>IF(ISBLANK(A527),"",INDEX('Smelter Look-up'!$C$5:$C$700,MATCH(A527,'Smelter Look-up'!$E$5:$E$700,0)))</f>
        <v/>
      </c>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4"/>
        <v>0</v>
      </c>
      <c r="AB527" s="228" t="str">
        <f t="shared" si="85"/>
        <v/>
      </c>
    </row>
    <row r="528" spans="1:28" s="227" customFormat="1" ht="20.25">
      <c r="A528" s="181"/>
      <c r="B528" s="182" t="str">
        <f>IF(LEN(A528)=0,"",INDEX('Smelter Look-up'!$A:$A,MATCH($A528,'Smelter Look-up'!$E:$E,0)))</f>
        <v/>
      </c>
      <c r="C528" s="186" t="str">
        <f>IF(LEN(A528)=0,"",INDEX('Smelter Look-up'!$C:$C,MATCH($A528,'Smelter Look-up'!$E:$E,0)))</f>
        <v/>
      </c>
      <c r="D528" s="230" t="str">
        <f>IF(ISBLANK(A528),"",INDEX('Smelter Look-up'!$C$5:$C$700,MATCH(A528,'Smelter Look-up'!$E$5:$E$700,0)))</f>
        <v/>
      </c>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4"/>
        <v>0</v>
      </c>
      <c r="AB528" s="228" t="str">
        <f t="shared" si="85"/>
        <v/>
      </c>
    </row>
    <row r="529" spans="1:28" s="227" customFormat="1" ht="20.25">
      <c r="A529" s="181"/>
      <c r="B529" s="182" t="str">
        <f>IF(LEN(A529)=0,"",INDEX('Smelter Look-up'!$A:$A,MATCH($A529,'Smelter Look-up'!$E:$E,0)))</f>
        <v/>
      </c>
      <c r="C529" s="186" t="str">
        <f>IF(LEN(A529)=0,"",INDEX('Smelter Look-up'!$C:$C,MATCH($A529,'Smelter Look-up'!$E:$E,0)))</f>
        <v/>
      </c>
      <c r="D529" s="230" t="str">
        <f>IF(ISBLANK(A529),"",INDEX('Smelter Look-up'!$C$5:$C$700,MATCH(A529,'Smelter Look-up'!$E$5:$E$700,0)))</f>
        <v/>
      </c>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4"/>
        <v>0</v>
      </c>
      <c r="AB529" s="228" t="str">
        <f t="shared" si="85"/>
        <v/>
      </c>
    </row>
    <row r="530" spans="1:28" s="227" customFormat="1" ht="20.25">
      <c r="A530" s="181"/>
      <c r="B530" s="182" t="str">
        <f>IF(LEN(A530)=0,"",INDEX('Smelter Look-up'!$A:$A,MATCH($A530,'Smelter Look-up'!$E:$E,0)))</f>
        <v/>
      </c>
      <c r="C530" s="186" t="str">
        <f>IF(LEN(A530)=0,"",INDEX('Smelter Look-up'!$C:$C,MATCH($A530,'Smelter Look-up'!$E:$E,0)))</f>
        <v/>
      </c>
      <c r="D530" s="230" t="str">
        <f>IF(ISBLANK(A530),"",INDEX('Smelter Look-up'!$C$5:$C$700,MATCH(A530,'Smelter Look-up'!$E$5:$E$700,0)))</f>
        <v/>
      </c>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4"/>
        <v>0</v>
      </c>
      <c r="AB530" s="228" t="str">
        <f t="shared" si="85"/>
        <v/>
      </c>
    </row>
    <row r="531" spans="1:28" s="227" customFormat="1" ht="20.25">
      <c r="A531" s="181"/>
      <c r="B531" s="182" t="str">
        <f>IF(LEN(A531)=0,"",INDEX('Smelter Look-up'!$A:$A,MATCH($A531,'Smelter Look-up'!$E:$E,0)))</f>
        <v/>
      </c>
      <c r="C531" s="186" t="str">
        <f>IF(LEN(A531)=0,"",INDEX('Smelter Look-up'!$C:$C,MATCH($A531,'Smelter Look-up'!$E:$E,0)))</f>
        <v/>
      </c>
      <c r="D531" s="230" t="str">
        <f>IF(ISBLANK(A531),"",INDEX('Smelter Look-up'!$C$5:$C$700,MATCH(A531,'Smelter Look-up'!$E$5:$E$700,0)))</f>
        <v/>
      </c>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4"/>
        <v>0</v>
      </c>
      <c r="AB531" s="228" t="str">
        <f t="shared" si="85"/>
        <v/>
      </c>
    </row>
    <row r="532" spans="1:28" s="227" customFormat="1" ht="20.25">
      <c r="A532" s="181"/>
      <c r="B532" s="182" t="str">
        <f>IF(LEN(A532)=0,"",INDEX('Smelter Look-up'!$A:$A,MATCH($A532,'Smelter Look-up'!$E:$E,0)))</f>
        <v/>
      </c>
      <c r="C532" s="186" t="str">
        <f>IF(LEN(A532)=0,"",INDEX('Smelter Look-up'!$C:$C,MATCH($A532,'Smelter Look-up'!$E:$E,0)))</f>
        <v/>
      </c>
      <c r="D532" s="230" t="str">
        <f>IF(ISBLANK(A532),"",INDEX('Smelter Look-up'!$C$5:$C$700,MATCH(A532,'Smelter Look-up'!$E$5:$E$700,0)))</f>
        <v/>
      </c>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4"/>
        <v>0</v>
      </c>
      <c r="AB532" s="228" t="str">
        <f t="shared" si="85"/>
        <v/>
      </c>
    </row>
    <row r="533" spans="1:28" s="227" customFormat="1" ht="20.25">
      <c r="A533" s="181"/>
      <c r="B533" s="182" t="str">
        <f>IF(LEN(A533)=0,"",INDEX('Smelter Look-up'!$A:$A,MATCH($A533,'Smelter Look-up'!$E:$E,0)))</f>
        <v/>
      </c>
      <c r="C533" s="186" t="str">
        <f>IF(LEN(A533)=0,"",INDEX('Smelter Look-up'!$C:$C,MATCH($A533,'Smelter Look-up'!$E:$E,0)))</f>
        <v/>
      </c>
      <c r="D533" s="230" t="str">
        <f>IF(ISBLANK(A533),"",INDEX('Smelter Look-up'!$C$5:$C$700,MATCH(A533,'Smelter Look-up'!$E$5:$E$700,0)))</f>
        <v/>
      </c>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4"/>
        <v>0</v>
      </c>
      <c r="AB533" s="228" t="str">
        <f t="shared" si="85"/>
        <v/>
      </c>
    </row>
    <row r="534" spans="1:28" s="227" customFormat="1" ht="20.25">
      <c r="A534" s="181"/>
      <c r="B534" s="182" t="str">
        <f>IF(LEN(A534)=0,"",INDEX('Smelter Look-up'!$A:$A,MATCH($A534,'Smelter Look-up'!$E:$E,0)))</f>
        <v/>
      </c>
      <c r="C534" s="186" t="str">
        <f>IF(LEN(A534)=0,"",INDEX('Smelter Look-up'!$C:$C,MATCH($A534,'Smelter Look-up'!$E:$E,0)))</f>
        <v/>
      </c>
      <c r="D534" s="230" t="str">
        <f>IF(ISBLANK(A534),"",INDEX('Smelter Look-up'!$C$5:$C$700,MATCH(A534,'Smelter Look-up'!$E$5:$E$700,0)))</f>
        <v/>
      </c>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3"/>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4"/>
        <v>0</v>
      </c>
      <c r="AB534" s="228" t="str">
        <f t="shared" si="85"/>
        <v/>
      </c>
    </row>
    <row r="535" spans="1:28" s="227" customFormat="1" ht="20.25">
      <c r="A535" s="181"/>
      <c r="B535" s="182" t="str">
        <f>IF(LEN(A535)=0,"",INDEX('Smelter Look-up'!$A:$A,MATCH($A535,'Smelter Look-up'!$E:$E,0)))</f>
        <v/>
      </c>
      <c r="C535" s="186" t="str">
        <f>IF(LEN(A535)=0,"",INDEX('Smelter Look-up'!$C:$C,MATCH($A535,'Smelter Look-up'!$E:$E,0)))</f>
        <v/>
      </c>
      <c r="D535" s="230" t="str">
        <f>IF(ISBLANK(A535),"",INDEX('Smelter Look-up'!$C$5:$C$700,MATCH(A535,'Smelter Look-up'!$E$5:$E$700,0)))</f>
        <v/>
      </c>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4"/>
        <v>0</v>
      </c>
      <c r="AB535" s="228" t="str">
        <f t="shared" si="85"/>
        <v/>
      </c>
    </row>
    <row r="536" spans="1:28" s="227" customFormat="1" ht="20.25">
      <c r="A536" s="181"/>
      <c r="B536" s="182" t="str">
        <f>IF(LEN(A536)=0,"",INDEX('Smelter Look-up'!$A:$A,MATCH($A536,'Smelter Look-up'!$E:$E,0)))</f>
        <v/>
      </c>
      <c r="C536" s="186" t="str">
        <f>IF(LEN(A536)=0,"",INDEX('Smelter Look-up'!$C:$C,MATCH($A536,'Smelter Look-up'!$E:$E,0)))</f>
        <v/>
      </c>
      <c r="D536" s="230" t="str">
        <f>IF(ISBLANK(A536),"",INDEX('Smelter Look-up'!$C$5:$C$700,MATCH(A536,'Smelter Look-up'!$E$5:$E$700,0)))</f>
        <v/>
      </c>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4"/>
        <v>0</v>
      </c>
      <c r="AB536" s="228" t="str">
        <f t="shared" si="85"/>
        <v/>
      </c>
    </row>
    <row r="537" spans="1:28" s="227" customFormat="1" ht="20.25">
      <c r="A537" s="181"/>
      <c r="B537" s="182" t="str">
        <f>IF(LEN(A537)=0,"",INDEX('Smelter Look-up'!$A:$A,MATCH($A537,'Smelter Look-up'!$E:$E,0)))</f>
        <v/>
      </c>
      <c r="C537" s="186" t="str">
        <f>IF(LEN(A537)=0,"",INDEX('Smelter Look-up'!$C:$C,MATCH($A537,'Smelter Look-up'!$E:$E,0)))</f>
        <v/>
      </c>
      <c r="D537" s="230" t="str">
        <f>IF(ISBLANK(A537),"",INDEX('Smelter Look-up'!$C$5:$C$700,MATCH(A537,'Smelter Look-up'!$E$5:$E$700,0)))</f>
        <v/>
      </c>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67" ca="1" si="86">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X567" ca="1" si="87">IF(AND(C537="Smelter not listed",OR(LEN(D537)=0,LEN(E537)=0)),1,0)</f>
        <v>0</v>
      </c>
      <c r="AB537" s="228" t="str">
        <f t="shared" ref="AB537:AB567" si="88">B537&amp;C537</f>
        <v/>
      </c>
    </row>
    <row r="538" spans="1:28" s="227" customFormat="1" ht="20.25">
      <c r="A538" s="181"/>
      <c r="B538" s="182" t="str">
        <f>IF(LEN(A538)=0,"",INDEX('Smelter Look-up'!$A:$A,MATCH($A538,'Smelter Look-up'!$E:$E,0)))</f>
        <v/>
      </c>
      <c r="C538" s="186" t="str">
        <f>IF(LEN(A538)=0,"",INDEX('Smelter Look-up'!$C:$C,MATCH($A538,'Smelter Look-up'!$E:$E,0)))</f>
        <v/>
      </c>
      <c r="D538" s="230" t="str">
        <f>IF(ISBLANK(A538),"",INDEX('Smelter Look-up'!$C$5:$C$700,MATCH(A538,'Smelter Look-up'!$E$5:$E$700,0)))</f>
        <v/>
      </c>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t="str">
        <f>IF(ISBLANK(A539),"",INDEX('Smelter Look-up'!$C$5:$C$700,MATCH(A539,'Smelter Look-up'!$E$5:$E$700,0)))</f>
        <v/>
      </c>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t="str">
        <f>IF(ISBLANK(A540),"",INDEX('Smelter Look-up'!$C$5:$C$700,MATCH(A540,'Smelter Look-up'!$E$5:$E$700,0)))</f>
        <v/>
      </c>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t="str">
        <f>IF(ISBLANK(A541),"",INDEX('Smelter Look-up'!$C$5:$C$700,MATCH(A541,'Smelter Look-up'!$E$5:$E$700,0)))</f>
        <v/>
      </c>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t="str">
        <f>IF(ISBLANK(A542),"",INDEX('Smelter Look-up'!$C$5:$C$700,MATCH(A542,'Smelter Look-up'!$E$5:$E$700,0)))</f>
        <v/>
      </c>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t="str">
        <f>IF(ISBLANK(A543),"",INDEX('Smelter Look-up'!$C$5:$C$700,MATCH(A543,'Smelter Look-up'!$E$5:$E$700,0)))</f>
        <v/>
      </c>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t="str">
        <f>IF(ISBLANK(A544),"",INDEX('Smelter Look-up'!$C$5:$C$700,MATCH(A544,'Smelter Look-up'!$E$5:$E$700,0)))</f>
        <v/>
      </c>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t="str">
        <f>IF(ISBLANK(A545),"",INDEX('Smelter Look-up'!$C$5:$C$700,MATCH(A545,'Smelter Look-up'!$E$5:$E$700,0)))</f>
        <v/>
      </c>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t="str">
        <f>IF(ISBLANK(A546),"",INDEX('Smelter Look-up'!$C$5:$C$700,MATCH(A546,'Smelter Look-up'!$E$5:$E$700,0)))</f>
        <v/>
      </c>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t="str">
        <f>IF(ISBLANK(A547),"",INDEX('Smelter Look-up'!$C$5:$C$700,MATCH(A547,'Smelter Look-up'!$E$5:$E$700,0)))</f>
        <v/>
      </c>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t="str">
        <f>IF(ISBLANK(A548),"",INDEX('Smelter Look-up'!$C$5:$C$700,MATCH(A548,'Smelter Look-up'!$E$5:$E$700,0)))</f>
        <v/>
      </c>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t="str">
        <f>IF(ISBLANK(A549),"",INDEX('Smelter Look-up'!$C$5:$C$700,MATCH(A549,'Smelter Look-up'!$E$5:$E$700,0)))</f>
        <v/>
      </c>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t="str">
        <f>IF(ISBLANK(A550),"",INDEX('Smelter Look-up'!$C$5:$C$700,MATCH(A550,'Smelter Look-up'!$E$5:$E$700,0)))</f>
        <v/>
      </c>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25">
      <c r="A551" s="181"/>
      <c r="B551" s="182" t="str">
        <f>IF(LEN(A551)=0,"",INDEX('Smelter Look-up'!$A:$A,MATCH($A551,'Smelter Look-up'!$E:$E,0)))</f>
        <v/>
      </c>
      <c r="C551" s="186" t="str">
        <f>IF(LEN(A551)=0,"",INDEX('Smelter Look-up'!$C:$C,MATCH($A551,'Smelter Look-up'!$E:$E,0)))</f>
        <v/>
      </c>
      <c r="D551" s="230" t="str">
        <f>IF(ISBLANK(A551),"",INDEX('Smelter Look-up'!$C$5:$C$700,MATCH(A551,'Smelter Look-up'!$E$5:$E$700,0)))</f>
        <v/>
      </c>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25">
      <c r="A552" s="181"/>
      <c r="B552" s="182" t="str">
        <f>IF(LEN(A552)=0,"",INDEX('Smelter Look-up'!$A:$A,MATCH($A552,'Smelter Look-up'!$E:$E,0)))</f>
        <v/>
      </c>
      <c r="C552" s="186" t="str">
        <f>IF(LEN(A552)=0,"",INDEX('Smelter Look-up'!$C:$C,MATCH($A552,'Smelter Look-up'!$E:$E,0)))</f>
        <v/>
      </c>
      <c r="D552" s="230" t="str">
        <f>IF(ISBLANK(A552),"",INDEX('Smelter Look-up'!$C$5:$C$700,MATCH(A552,'Smelter Look-up'!$E$5:$E$700,0)))</f>
        <v/>
      </c>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t="str">
        <f>IF(ISBLANK(A553),"",INDEX('Smelter Look-up'!$C$5:$C$700,MATCH(A553,'Smelter Look-up'!$E$5:$E$700,0)))</f>
        <v/>
      </c>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25">
      <c r="A554" s="181"/>
      <c r="B554" s="182" t="str">
        <f>IF(LEN(A554)=0,"",INDEX('Smelter Look-up'!$A:$A,MATCH($A554,'Smelter Look-up'!$E:$E,0)))</f>
        <v/>
      </c>
      <c r="C554" s="186" t="str">
        <f>IF(LEN(A554)=0,"",INDEX('Smelter Look-up'!$C:$C,MATCH($A554,'Smelter Look-up'!$E:$E,0)))</f>
        <v/>
      </c>
      <c r="D554" s="230" t="str">
        <f>IF(ISBLANK(A554),"",INDEX('Smelter Look-up'!$C$5:$C$700,MATCH(A554,'Smelter Look-up'!$E$5:$E$700,0)))</f>
        <v/>
      </c>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25">
      <c r="A555" s="181"/>
      <c r="B555" s="182" t="str">
        <f>IF(LEN(A555)=0,"",INDEX('Smelter Look-up'!$A:$A,MATCH($A555,'Smelter Look-up'!$E:$E,0)))</f>
        <v/>
      </c>
      <c r="C555" s="186" t="str">
        <f>IF(LEN(A555)=0,"",INDEX('Smelter Look-up'!$C:$C,MATCH($A555,'Smelter Look-up'!$E:$E,0)))</f>
        <v/>
      </c>
      <c r="D555" s="230" t="str">
        <f>IF(ISBLANK(A555),"",INDEX('Smelter Look-up'!$C$5:$C$700,MATCH(A555,'Smelter Look-up'!$E$5:$E$700,0)))</f>
        <v/>
      </c>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25">
      <c r="A556" s="181"/>
      <c r="B556" s="182" t="str">
        <f>IF(LEN(A556)=0,"",INDEX('Smelter Look-up'!$A:$A,MATCH($A556,'Smelter Look-up'!$E:$E,0)))</f>
        <v/>
      </c>
      <c r="C556" s="186" t="str">
        <f>IF(LEN(A556)=0,"",INDEX('Smelter Look-up'!$C:$C,MATCH($A556,'Smelter Look-up'!$E:$E,0)))</f>
        <v/>
      </c>
      <c r="D556" s="230" t="str">
        <f>IF(ISBLANK(A556),"",INDEX('Smelter Look-up'!$C$5:$C$700,MATCH(A556,'Smelter Look-up'!$E$5:$E$700,0)))</f>
        <v/>
      </c>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25">
      <c r="A557" s="181"/>
      <c r="B557" s="182" t="str">
        <f>IF(LEN(A557)=0,"",INDEX('Smelter Look-up'!$A:$A,MATCH($A557,'Smelter Look-up'!$E:$E,0)))</f>
        <v/>
      </c>
      <c r="C557" s="186" t="str">
        <f>IF(LEN(A557)=0,"",INDEX('Smelter Look-up'!$C:$C,MATCH($A557,'Smelter Look-up'!$E:$E,0)))</f>
        <v/>
      </c>
      <c r="D557" s="230" t="str">
        <f>IF(ISBLANK(A557),"",INDEX('Smelter Look-up'!$C$5:$C$700,MATCH(A557,'Smelter Look-up'!$E$5:$E$700,0)))</f>
        <v/>
      </c>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25">
      <c r="A558" s="181"/>
      <c r="B558" s="182" t="str">
        <f>IF(LEN(A558)=0,"",INDEX('Smelter Look-up'!$A:$A,MATCH($A558,'Smelter Look-up'!$E:$E,0)))</f>
        <v/>
      </c>
      <c r="C558" s="186" t="str">
        <f>IF(LEN(A558)=0,"",INDEX('Smelter Look-up'!$C:$C,MATCH($A558,'Smelter Look-up'!$E:$E,0)))</f>
        <v/>
      </c>
      <c r="D558" s="230" t="str">
        <f>IF(ISBLANK(A558),"",INDEX('Smelter Look-up'!$C$5:$C$700,MATCH(A558,'Smelter Look-up'!$E$5:$E$700,0)))</f>
        <v/>
      </c>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25">
      <c r="A559" s="181"/>
      <c r="B559" s="182" t="str">
        <f>IF(LEN(A559)=0,"",INDEX('Smelter Look-up'!$A:$A,MATCH($A559,'Smelter Look-up'!$E:$E,0)))</f>
        <v/>
      </c>
      <c r="C559" s="186" t="str">
        <f>IF(LEN(A559)=0,"",INDEX('Smelter Look-up'!$C:$C,MATCH($A559,'Smelter Look-up'!$E:$E,0)))</f>
        <v/>
      </c>
      <c r="D559" s="230" t="str">
        <f>IF(ISBLANK(A559),"",INDEX('Smelter Look-up'!$C$5:$C$700,MATCH(A559,'Smelter Look-up'!$E$5:$E$700,0)))</f>
        <v/>
      </c>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25">
      <c r="A560" s="181"/>
      <c r="B560" s="182" t="str">
        <f>IF(LEN(A560)=0,"",INDEX('Smelter Look-up'!$A:$A,MATCH($A560,'Smelter Look-up'!$E:$E,0)))</f>
        <v/>
      </c>
      <c r="C560" s="186" t="str">
        <f>IF(LEN(A560)=0,"",INDEX('Smelter Look-up'!$C:$C,MATCH($A560,'Smelter Look-up'!$E:$E,0)))</f>
        <v/>
      </c>
      <c r="D560" s="230" t="str">
        <f>IF(ISBLANK(A560),"",INDEX('Smelter Look-up'!$C$5:$C$700,MATCH(A560,'Smelter Look-up'!$E$5:$E$700,0)))</f>
        <v/>
      </c>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25">
      <c r="A561" s="181"/>
      <c r="B561" s="182" t="str">
        <f>IF(LEN(A561)=0,"",INDEX('Smelter Look-up'!$A:$A,MATCH($A561,'Smelter Look-up'!$E:$E,0)))</f>
        <v/>
      </c>
      <c r="C561" s="186" t="str">
        <f>IF(LEN(A561)=0,"",INDEX('Smelter Look-up'!$C:$C,MATCH($A561,'Smelter Look-up'!$E:$E,0)))</f>
        <v/>
      </c>
      <c r="D561" s="230" t="str">
        <f>IF(ISBLANK(A561),"",INDEX('Smelter Look-up'!$C$5:$C$700,MATCH(A561,'Smelter Look-up'!$E$5:$E$700,0)))</f>
        <v/>
      </c>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25">
      <c r="A562" s="181"/>
      <c r="B562" s="182" t="str">
        <f>IF(LEN(A562)=0,"",INDEX('Smelter Look-up'!$A:$A,MATCH($A562,'Smelter Look-up'!$E:$E,0)))</f>
        <v/>
      </c>
      <c r="C562" s="186" t="str">
        <f>IF(LEN(A562)=0,"",INDEX('Smelter Look-up'!$C:$C,MATCH($A562,'Smelter Look-up'!$E:$E,0)))</f>
        <v/>
      </c>
      <c r="D562" s="230" t="str">
        <f>IF(ISBLANK(A562),"",INDEX('Smelter Look-up'!$C$5:$C$700,MATCH(A562,'Smelter Look-up'!$E$5:$E$700,0)))</f>
        <v/>
      </c>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25">
      <c r="A563" s="181"/>
      <c r="B563" s="182" t="str">
        <f>IF(LEN(A563)=0,"",INDEX('Smelter Look-up'!$A:$A,MATCH($A563,'Smelter Look-up'!$E:$E,0)))</f>
        <v/>
      </c>
      <c r="C563" s="186" t="str">
        <f>IF(LEN(A563)=0,"",INDEX('Smelter Look-up'!$C:$C,MATCH($A563,'Smelter Look-up'!$E:$E,0)))</f>
        <v/>
      </c>
      <c r="D563" s="230" t="str">
        <f>IF(ISBLANK(A563),"",INDEX('Smelter Look-up'!$C$5:$C$700,MATCH(A563,'Smelter Look-up'!$E$5:$E$700,0)))</f>
        <v/>
      </c>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25">
      <c r="A564" s="181"/>
      <c r="B564" s="182" t="str">
        <f>IF(LEN(A564)=0,"",INDEX('Smelter Look-up'!$A:$A,MATCH($A564,'Smelter Look-up'!$E:$E,0)))</f>
        <v/>
      </c>
      <c r="C564" s="186" t="str">
        <f>IF(LEN(A564)=0,"",INDEX('Smelter Look-up'!$C:$C,MATCH($A564,'Smelter Look-up'!$E:$E,0)))</f>
        <v/>
      </c>
      <c r="D564" s="230" t="str">
        <f>IF(ISBLANK(A564),"",INDEX('Smelter Look-up'!$C$5:$C$700,MATCH(A564,'Smelter Look-up'!$E$5:$E$700,0)))</f>
        <v/>
      </c>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25">
      <c r="A565" s="181"/>
      <c r="B565" s="182" t="str">
        <f>IF(LEN(A565)=0,"",INDEX('Smelter Look-up'!$A:$A,MATCH($A565,'Smelter Look-up'!$E:$E,0)))</f>
        <v/>
      </c>
      <c r="C565" s="186" t="str">
        <f>IF(LEN(A565)=0,"",INDEX('Smelter Look-up'!$C:$C,MATCH($A565,'Smelter Look-up'!$E:$E,0)))</f>
        <v/>
      </c>
      <c r="D565" s="230" t="str">
        <f>IF(ISBLANK(A565),"",INDEX('Smelter Look-up'!$C$5:$C$700,MATCH(A565,'Smelter Look-up'!$E$5:$E$700,0)))</f>
        <v/>
      </c>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6"/>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7"/>
        <v>0</v>
      </c>
      <c r="AB565" s="228" t="str">
        <f t="shared" si="88"/>
        <v/>
      </c>
    </row>
    <row r="566" spans="1:28" s="227" customFormat="1" ht="20.25">
      <c r="A566" s="181"/>
      <c r="B566" s="182" t="str">
        <f>IF(LEN(A566)=0,"",INDEX('Smelter Look-up'!$A:$A,MATCH($A566,'Smelter Look-up'!$E:$E,0)))</f>
        <v/>
      </c>
      <c r="C566" s="186" t="str">
        <f>IF(LEN(A566)=0,"",INDEX('Smelter Look-up'!$C:$C,MATCH($A566,'Smelter Look-up'!$E:$E,0)))</f>
        <v/>
      </c>
      <c r="D566" s="230" t="str">
        <f>IF(ISBLANK(A566),"",INDEX('Smelter Look-up'!$C$5:$C$700,MATCH(A566,'Smelter Look-up'!$E$5:$E$700,0)))</f>
        <v/>
      </c>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6"/>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7"/>
        <v>0</v>
      </c>
      <c r="AB566" s="228" t="str">
        <f t="shared" si="88"/>
        <v/>
      </c>
    </row>
    <row r="567" spans="1:28" s="227" customFormat="1" ht="20.25">
      <c r="A567" s="181"/>
      <c r="B567" s="182" t="str">
        <f>IF(LEN(A567)=0,"",INDEX('Smelter Look-up'!$A:$A,MATCH($A567,'Smelter Look-up'!$E:$E,0)))</f>
        <v/>
      </c>
      <c r="C567" s="186" t="str">
        <f>IF(LEN(A567)=0,"",INDEX('Smelter Look-up'!$C:$C,MATCH($A567,'Smelter Look-up'!$E:$E,0)))</f>
        <v/>
      </c>
      <c r="D567" s="230" t="str">
        <f>IF(ISBLANK(A567),"",INDEX('Smelter Look-up'!$C$5:$C$700,MATCH(A567,'Smelter Look-up'!$E$5:$E$700,0)))</f>
        <v/>
      </c>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0.25">
      <c r="A568" s="181"/>
      <c r="B568" s="182" t="str">
        <f>IF(LEN(A568)=0,"",INDEX('Smelter Look-up'!$A:$A,MATCH($A568,'Smelter Look-up'!$E:$E,0)))</f>
        <v/>
      </c>
      <c r="C568" s="186" t="str">
        <f>IF(LEN(A568)=0,"",INDEX('Smelter Look-up'!$C:$C,MATCH($A568,'Smelter Look-up'!$E:$E,0)))</f>
        <v/>
      </c>
      <c r="D568" s="230" t="str">
        <f>IF(ISBLANK(A568),"",INDEX('Smelter Look-up'!$C$5:$C$700,MATCH(A568,'Smelter Look-up'!$E$5:$E$700,0)))</f>
        <v/>
      </c>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9">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90">IF(AND(C568="Smelter not listed",OR(LEN(D568)=0,LEN(E568)=0)),1,0)</f>
        <v>0</v>
      </c>
      <c r="AB568" s="228" t="str">
        <f t="shared" ref="AB568" si="91">B568&amp;C568</f>
        <v/>
      </c>
    </row>
    <row r="569" spans="1:28" s="227" customFormat="1" ht="20.25">
      <c r="A569" s="181"/>
      <c r="B569" s="182" t="str">
        <f>IF(LEN(A569)=0,"",INDEX('Smelter Look-up'!$A:$A,MATCH($A569,'Smelter Look-up'!$E:$E,0)))</f>
        <v/>
      </c>
      <c r="C569" s="186" t="str">
        <f>IF(LEN(A569)=0,"",INDEX('Smelter Look-up'!$C:$C,MATCH($A569,'Smelter Look-up'!$E:$E,0)))</f>
        <v/>
      </c>
      <c r="D569" s="230" t="str">
        <f>IF(ISBLANK(A569),"",INDEX('Smelter Look-up'!$C$5:$C$700,MATCH(A569,'Smelter Look-up'!$E$5:$E$700,0)))</f>
        <v/>
      </c>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00" ca="1" si="92">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00" ca="1" si="93">IF(AND(C569="Smelter not listed",OR(LEN(D569)=0,LEN(E569)=0)),1,0)</f>
        <v>0</v>
      </c>
      <c r="AB569" s="228" t="str">
        <f t="shared" ref="AB569:AB600" si="94">B569&amp;C569</f>
        <v/>
      </c>
    </row>
    <row r="570" spans="1:28" s="227" customFormat="1" ht="20.25">
      <c r="A570" s="181"/>
      <c r="B570" s="182" t="str">
        <f>IF(LEN(A570)=0,"",INDEX('Smelter Look-up'!$A:$A,MATCH($A570,'Smelter Look-up'!$E:$E,0)))</f>
        <v/>
      </c>
      <c r="C570" s="186" t="str">
        <f>IF(LEN(A570)=0,"",INDEX('Smelter Look-up'!$C:$C,MATCH($A570,'Smelter Look-up'!$E:$E,0)))</f>
        <v/>
      </c>
      <c r="D570" s="230" t="str">
        <f>IF(ISBLANK(A570),"",INDEX('Smelter Look-up'!$C$5:$C$700,MATCH(A570,'Smelter Look-up'!$E$5:$E$700,0)))</f>
        <v/>
      </c>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25">
      <c r="A571" s="181"/>
      <c r="B571" s="182" t="str">
        <f>IF(LEN(A571)=0,"",INDEX('Smelter Look-up'!$A:$A,MATCH($A571,'Smelter Look-up'!$E:$E,0)))</f>
        <v/>
      </c>
      <c r="C571" s="186" t="str">
        <f>IF(LEN(A571)=0,"",INDEX('Smelter Look-up'!$C:$C,MATCH($A571,'Smelter Look-up'!$E:$E,0)))</f>
        <v/>
      </c>
      <c r="D571" s="230" t="str">
        <f>IF(ISBLANK(A571),"",INDEX('Smelter Look-up'!$C$5:$C$700,MATCH(A571,'Smelter Look-up'!$E$5:$E$700,0)))</f>
        <v/>
      </c>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25">
      <c r="A572" s="181"/>
      <c r="B572" s="182" t="str">
        <f>IF(LEN(A572)=0,"",INDEX('Smelter Look-up'!$A:$A,MATCH($A572,'Smelter Look-up'!$E:$E,0)))</f>
        <v/>
      </c>
      <c r="C572" s="186" t="str">
        <f>IF(LEN(A572)=0,"",INDEX('Smelter Look-up'!$C:$C,MATCH($A572,'Smelter Look-up'!$E:$E,0)))</f>
        <v/>
      </c>
      <c r="D572" s="230" t="str">
        <f>IF(ISBLANK(A572),"",INDEX('Smelter Look-up'!$C$5:$C$700,MATCH(A572,'Smelter Look-up'!$E$5:$E$700,0)))</f>
        <v/>
      </c>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25">
      <c r="A573" s="181"/>
      <c r="B573" s="182" t="str">
        <f>IF(LEN(A573)=0,"",INDEX('Smelter Look-up'!$A:$A,MATCH($A573,'Smelter Look-up'!$E:$E,0)))</f>
        <v/>
      </c>
      <c r="C573" s="186" t="str">
        <f>IF(LEN(A573)=0,"",INDEX('Smelter Look-up'!$C:$C,MATCH($A573,'Smelter Look-up'!$E:$E,0)))</f>
        <v/>
      </c>
      <c r="D573" s="230" t="str">
        <f>IF(ISBLANK(A573),"",INDEX('Smelter Look-up'!$C$5:$C$700,MATCH(A573,'Smelter Look-up'!$E$5:$E$700,0)))</f>
        <v/>
      </c>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25">
      <c r="A574" s="181"/>
      <c r="B574" s="182" t="str">
        <f>IF(LEN(A574)=0,"",INDEX('Smelter Look-up'!$A:$A,MATCH($A574,'Smelter Look-up'!$E:$E,0)))</f>
        <v/>
      </c>
      <c r="C574" s="186" t="str">
        <f>IF(LEN(A574)=0,"",INDEX('Smelter Look-up'!$C:$C,MATCH($A574,'Smelter Look-up'!$E:$E,0)))</f>
        <v/>
      </c>
      <c r="D574" s="230" t="str">
        <f>IF(ISBLANK(A574),"",INDEX('Smelter Look-up'!$C$5:$C$700,MATCH(A574,'Smelter Look-up'!$E$5:$E$700,0)))</f>
        <v/>
      </c>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25">
      <c r="A575" s="181"/>
      <c r="B575" s="182" t="str">
        <f>IF(LEN(A575)=0,"",INDEX('Smelter Look-up'!$A:$A,MATCH($A575,'Smelter Look-up'!$E:$E,0)))</f>
        <v/>
      </c>
      <c r="C575" s="186" t="str">
        <f>IF(LEN(A575)=0,"",INDEX('Smelter Look-up'!$C:$C,MATCH($A575,'Smelter Look-up'!$E:$E,0)))</f>
        <v/>
      </c>
      <c r="D575" s="230" t="str">
        <f>IF(ISBLANK(A575),"",INDEX('Smelter Look-up'!$C$5:$C$700,MATCH(A575,'Smelter Look-up'!$E$5:$E$700,0)))</f>
        <v/>
      </c>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25">
      <c r="A576" s="181"/>
      <c r="B576" s="182" t="str">
        <f>IF(LEN(A576)=0,"",INDEX('Smelter Look-up'!$A:$A,MATCH($A576,'Smelter Look-up'!$E:$E,0)))</f>
        <v/>
      </c>
      <c r="C576" s="186" t="str">
        <f>IF(LEN(A576)=0,"",INDEX('Smelter Look-up'!$C:$C,MATCH($A576,'Smelter Look-up'!$E:$E,0)))</f>
        <v/>
      </c>
      <c r="D576" s="230" t="str">
        <f>IF(ISBLANK(A576),"",INDEX('Smelter Look-up'!$C$5:$C$700,MATCH(A576,'Smelter Look-up'!$E$5:$E$700,0)))</f>
        <v/>
      </c>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3"/>
        <v>0</v>
      </c>
      <c r="AB576" s="228" t="str">
        <f t="shared" si="94"/>
        <v/>
      </c>
    </row>
    <row r="577" spans="1:28" s="227" customFormat="1" ht="20.25">
      <c r="A577" s="181"/>
      <c r="B577" s="182" t="str">
        <f>IF(LEN(A577)=0,"",INDEX('Smelter Look-up'!$A:$A,MATCH($A577,'Smelter Look-up'!$E:$E,0)))</f>
        <v/>
      </c>
      <c r="C577" s="186" t="str">
        <f>IF(LEN(A577)=0,"",INDEX('Smelter Look-up'!$C:$C,MATCH($A577,'Smelter Look-up'!$E:$E,0)))</f>
        <v/>
      </c>
      <c r="D577" s="230" t="str">
        <f>IF(ISBLANK(A577),"",INDEX('Smelter Look-up'!$C$5:$C$700,MATCH(A577,'Smelter Look-up'!$E$5:$E$700,0)))</f>
        <v/>
      </c>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3"/>
        <v>0</v>
      </c>
      <c r="AB577" s="228" t="str">
        <f t="shared" si="94"/>
        <v/>
      </c>
    </row>
    <row r="578" spans="1:28" s="227" customFormat="1" ht="20.25">
      <c r="A578" s="181"/>
      <c r="B578" s="182" t="str">
        <f>IF(LEN(A578)=0,"",INDEX('Smelter Look-up'!$A:$A,MATCH($A578,'Smelter Look-up'!$E:$E,0)))</f>
        <v/>
      </c>
      <c r="C578" s="186" t="str">
        <f>IF(LEN(A578)=0,"",INDEX('Smelter Look-up'!$C:$C,MATCH($A578,'Smelter Look-up'!$E:$E,0)))</f>
        <v/>
      </c>
      <c r="D578" s="230" t="str">
        <f>IF(ISBLANK(A578),"",INDEX('Smelter Look-up'!$C$5:$C$700,MATCH(A578,'Smelter Look-up'!$E$5:$E$700,0)))</f>
        <v/>
      </c>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3"/>
        <v>0</v>
      </c>
      <c r="AB578" s="228" t="str">
        <f t="shared" si="94"/>
        <v/>
      </c>
    </row>
    <row r="579" spans="1:28" s="227" customFormat="1" ht="20.25">
      <c r="A579" s="181"/>
      <c r="B579" s="182" t="str">
        <f>IF(LEN(A579)=0,"",INDEX('Smelter Look-up'!$A:$A,MATCH($A579,'Smelter Look-up'!$E:$E,0)))</f>
        <v/>
      </c>
      <c r="C579" s="186" t="str">
        <f>IF(LEN(A579)=0,"",INDEX('Smelter Look-up'!$C:$C,MATCH($A579,'Smelter Look-up'!$E:$E,0)))</f>
        <v/>
      </c>
      <c r="D579" s="230" t="str">
        <f>IF(ISBLANK(A579),"",INDEX('Smelter Look-up'!$C$5:$C$700,MATCH(A579,'Smelter Look-up'!$E$5:$E$700,0)))</f>
        <v/>
      </c>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3"/>
        <v>0</v>
      </c>
      <c r="AB579" s="228" t="str">
        <f t="shared" si="94"/>
        <v/>
      </c>
    </row>
    <row r="580" spans="1:28" s="227" customFormat="1" ht="20.25">
      <c r="A580" s="181"/>
      <c r="B580" s="182" t="str">
        <f>IF(LEN(A580)=0,"",INDEX('Smelter Look-up'!$A:$A,MATCH($A580,'Smelter Look-up'!$E:$E,0)))</f>
        <v/>
      </c>
      <c r="C580" s="186" t="str">
        <f>IF(LEN(A580)=0,"",INDEX('Smelter Look-up'!$C:$C,MATCH($A580,'Smelter Look-up'!$E:$E,0)))</f>
        <v/>
      </c>
      <c r="D580" s="230" t="str">
        <f>IF(ISBLANK(A580),"",INDEX('Smelter Look-up'!$C$5:$C$700,MATCH(A580,'Smelter Look-up'!$E$5:$E$700,0)))</f>
        <v/>
      </c>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3"/>
        <v>0</v>
      </c>
      <c r="AB580" s="228" t="str">
        <f t="shared" si="94"/>
        <v/>
      </c>
    </row>
    <row r="581" spans="1:28" s="227" customFormat="1" ht="20.25">
      <c r="A581" s="181"/>
      <c r="B581" s="182" t="str">
        <f>IF(LEN(A581)=0,"",INDEX('Smelter Look-up'!$A:$A,MATCH($A581,'Smelter Look-up'!$E:$E,0)))</f>
        <v/>
      </c>
      <c r="C581" s="186" t="str">
        <f>IF(LEN(A581)=0,"",INDEX('Smelter Look-up'!$C:$C,MATCH($A581,'Smelter Look-up'!$E:$E,0)))</f>
        <v/>
      </c>
      <c r="D581" s="230" t="str">
        <f>IF(ISBLANK(A581),"",INDEX('Smelter Look-up'!$C$5:$C$700,MATCH(A581,'Smelter Look-up'!$E$5:$E$700,0)))</f>
        <v/>
      </c>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3"/>
        <v>0</v>
      </c>
      <c r="AB581" s="228" t="str">
        <f t="shared" si="94"/>
        <v/>
      </c>
    </row>
    <row r="582" spans="1:28" s="227" customFormat="1" ht="20.25">
      <c r="A582" s="181"/>
      <c r="B582" s="182" t="str">
        <f>IF(LEN(A582)=0,"",INDEX('Smelter Look-up'!$A:$A,MATCH($A582,'Smelter Look-up'!$E:$E,0)))</f>
        <v/>
      </c>
      <c r="C582" s="186" t="str">
        <f>IF(LEN(A582)=0,"",INDEX('Smelter Look-up'!$C:$C,MATCH($A582,'Smelter Look-up'!$E:$E,0)))</f>
        <v/>
      </c>
      <c r="D582" s="230" t="str">
        <f>IF(ISBLANK(A582),"",INDEX('Smelter Look-up'!$C$5:$C$700,MATCH(A582,'Smelter Look-up'!$E$5:$E$700,0)))</f>
        <v/>
      </c>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3"/>
        <v>0</v>
      </c>
      <c r="AB582" s="228" t="str">
        <f t="shared" si="94"/>
        <v/>
      </c>
    </row>
    <row r="583" spans="1:28" s="227" customFormat="1" ht="20.25">
      <c r="A583" s="181"/>
      <c r="B583" s="182" t="str">
        <f>IF(LEN(A583)=0,"",INDEX('Smelter Look-up'!$A:$A,MATCH($A583,'Smelter Look-up'!$E:$E,0)))</f>
        <v/>
      </c>
      <c r="C583" s="186" t="str">
        <f>IF(LEN(A583)=0,"",INDEX('Smelter Look-up'!$C:$C,MATCH($A583,'Smelter Look-up'!$E:$E,0)))</f>
        <v/>
      </c>
      <c r="D583" s="230" t="str">
        <f>IF(ISBLANK(A583),"",INDEX('Smelter Look-up'!$C$5:$C$700,MATCH(A583,'Smelter Look-up'!$E$5:$E$700,0)))</f>
        <v/>
      </c>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3"/>
        <v>0</v>
      </c>
      <c r="AB583" s="228" t="str">
        <f t="shared" si="94"/>
        <v/>
      </c>
    </row>
    <row r="584" spans="1:28" s="227" customFormat="1" ht="20.25">
      <c r="A584" s="181"/>
      <c r="B584" s="182" t="str">
        <f>IF(LEN(A584)=0,"",INDEX('Smelter Look-up'!$A:$A,MATCH($A584,'Smelter Look-up'!$E:$E,0)))</f>
        <v/>
      </c>
      <c r="C584" s="186" t="str">
        <f>IF(LEN(A584)=0,"",INDEX('Smelter Look-up'!$C:$C,MATCH($A584,'Smelter Look-up'!$E:$E,0)))</f>
        <v/>
      </c>
      <c r="D584" s="230" t="str">
        <f>IF(ISBLANK(A584),"",INDEX('Smelter Look-up'!$C$5:$C$700,MATCH(A584,'Smelter Look-up'!$E$5:$E$700,0)))</f>
        <v/>
      </c>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3"/>
        <v>0</v>
      </c>
      <c r="AB584" s="228" t="str">
        <f t="shared" si="94"/>
        <v/>
      </c>
    </row>
    <row r="585" spans="1:28" s="227" customFormat="1" ht="20.25">
      <c r="A585" s="181"/>
      <c r="B585" s="182" t="str">
        <f>IF(LEN(A585)=0,"",INDEX('Smelter Look-up'!$A:$A,MATCH($A585,'Smelter Look-up'!$E:$E,0)))</f>
        <v/>
      </c>
      <c r="C585" s="186" t="str">
        <f>IF(LEN(A585)=0,"",INDEX('Smelter Look-up'!$C:$C,MATCH($A585,'Smelter Look-up'!$E:$E,0)))</f>
        <v/>
      </c>
      <c r="D585" s="230" t="str">
        <f>IF(ISBLANK(A585),"",INDEX('Smelter Look-up'!$C$5:$C$700,MATCH(A585,'Smelter Look-up'!$E$5:$E$700,0)))</f>
        <v/>
      </c>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3"/>
        <v>0</v>
      </c>
      <c r="AB585" s="228" t="str">
        <f t="shared" si="94"/>
        <v/>
      </c>
    </row>
    <row r="586" spans="1:28" s="227" customFormat="1" ht="20.25">
      <c r="A586" s="181"/>
      <c r="B586" s="182" t="str">
        <f>IF(LEN(A586)=0,"",INDEX('Smelter Look-up'!$A:$A,MATCH($A586,'Smelter Look-up'!$E:$E,0)))</f>
        <v/>
      </c>
      <c r="C586" s="186" t="str">
        <f>IF(LEN(A586)=0,"",INDEX('Smelter Look-up'!$C:$C,MATCH($A586,'Smelter Look-up'!$E:$E,0)))</f>
        <v/>
      </c>
      <c r="D586" s="230" t="str">
        <f>IF(ISBLANK(A586),"",INDEX('Smelter Look-up'!$C$5:$C$700,MATCH(A586,'Smelter Look-up'!$E$5:$E$700,0)))</f>
        <v/>
      </c>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3"/>
        <v>0</v>
      </c>
      <c r="AB586" s="228" t="str">
        <f t="shared" si="94"/>
        <v/>
      </c>
    </row>
    <row r="587" spans="1:28" s="227" customFormat="1" ht="20.25">
      <c r="A587" s="181"/>
      <c r="B587" s="182" t="str">
        <f>IF(LEN(A587)=0,"",INDEX('Smelter Look-up'!$A:$A,MATCH($A587,'Smelter Look-up'!$E:$E,0)))</f>
        <v/>
      </c>
      <c r="C587" s="186" t="str">
        <f>IF(LEN(A587)=0,"",INDEX('Smelter Look-up'!$C:$C,MATCH($A587,'Smelter Look-up'!$E:$E,0)))</f>
        <v/>
      </c>
      <c r="D587" s="230" t="str">
        <f>IF(ISBLANK(A587),"",INDEX('Smelter Look-up'!$C$5:$C$700,MATCH(A587,'Smelter Look-up'!$E$5:$E$700,0)))</f>
        <v/>
      </c>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3"/>
        <v>0</v>
      </c>
      <c r="AB587" s="228" t="str">
        <f t="shared" si="94"/>
        <v/>
      </c>
    </row>
    <row r="588" spans="1:28" s="227" customFormat="1" ht="20.25">
      <c r="A588" s="181"/>
      <c r="B588" s="182" t="str">
        <f>IF(LEN(A588)=0,"",INDEX('Smelter Look-up'!$A:$A,MATCH($A588,'Smelter Look-up'!$E:$E,0)))</f>
        <v/>
      </c>
      <c r="C588" s="186" t="str">
        <f>IF(LEN(A588)=0,"",INDEX('Smelter Look-up'!$C:$C,MATCH($A588,'Smelter Look-up'!$E:$E,0)))</f>
        <v/>
      </c>
      <c r="D588" s="230" t="str">
        <f>IF(ISBLANK(A588),"",INDEX('Smelter Look-up'!$C$5:$C$700,MATCH(A588,'Smelter Look-up'!$E$5:$E$700,0)))</f>
        <v/>
      </c>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3"/>
        <v>0</v>
      </c>
      <c r="AB588" s="228" t="str">
        <f t="shared" si="94"/>
        <v/>
      </c>
    </row>
    <row r="589" spans="1:28" s="227" customFormat="1" ht="20.25">
      <c r="A589" s="181"/>
      <c r="B589" s="182" t="str">
        <f>IF(LEN(A589)=0,"",INDEX('Smelter Look-up'!$A:$A,MATCH($A589,'Smelter Look-up'!$E:$E,0)))</f>
        <v/>
      </c>
      <c r="C589" s="186" t="str">
        <f>IF(LEN(A589)=0,"",INDEX('Smelter Look-up'!$C:$C,MATCH($A589,'Smelter Look-up'!$E:$E,0)))</f>
        <v/>
      </c>
      <c r="D589" s="230" t="str">
        <f>IF(ISBLANK(A589),"",INDEX('Smelter Look-up'!$C$5:$C$700,MATCH(A589,'Smelter Look-up'!$E$5:$E$700,0)))</f>
        <v/>
      </c>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3"/>
        <v>0</v>
      </c>
      <c r="AB589" s="228" t="str">
        <f t="shared" si="94"/>
        <v/>
      </c>
    </row>
    <row r="590" spans="1:28" s="227" customFormat="1" ht="20.25">
      <c r="A590" s="181"/>
      <c r="B590" s="182" t="str">
        <f>IF(LEN(A590)=0,"",INDEX('Smelter Look-up'!$A:$A,MATCH($A590,'Smelter Look-up'!$E:$E,0)))</f>
        <v/>
      </c>
      <c r="C590" s="186" t="str">
        <f>IF(LEN(A590)=0,"",INDEX('Smelter Look-up'!$C:$C,MATCH($A590,'Smelter Look-up'!$E:$E,0)))</f>
        <v/>
      </c>
      <c r="D590" s="230" t="str">
        <f>IF(ISBLANK(A590),"",INDEX('Smelter Look-up'!$C$5:$C$700,MATCH(A590,'Smelter Look-up'!$E$5:$E$700,0)))</f>
        <v/>
      </c>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3"/>
        <v>0</v>
      </c>
      <c r="AB590" s="228" t="str">
        <f t="shared" si="94"/>
        <v/>
      </c>
    </row>
    <row r="591" spans="1:28" s="227" customFormat="1" ht="20.25">
      <c r="A591" s="181"/>
      <c r="B591" s="182" t="str">
        <f>IF(LEN(A591)=0,"",INDEX('Smelter Look-up'!$A:$A,MATCH($A591,'Smelter Look-up'!$E:$E,0)))</f>
        <v/>
      </c>
      <c r="C591" s="186" t="str">
        <f>IF(LEN(A591)=0,"",INDEX('Smelter Look-up'!$C:$C,MATCH($A591,'Smelter Look-up'!$E:$E,0)))</f>
        <v/>
      </c>
      <c r="D591" s="230" t="str">
        <f>IF(ISBLANK(A591),"",INDEX('Smelter Look-up'!$C$5:$C$700,MATCH(A591,'Smelter Look-up'!$E$5:$E$700,0)))</f>
        <v/>
      </c>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3"/>
        <v>0</v>
      </c>
      <c r="AB591" s="228" t="str">
        <f t="shared" si="94"/>
        <v/>
      </c>
    </row>
    <row r="592" spans="1:28" s="227" customFormat="1" ht="20.25">
      <c r="A592" s="181"/>
      <c r="B592" s="182" t="str">
        <f>IF(LEN(A592)=0,"",INDEX('Smelter Look-up'!$A:$A,MATCH($A592,'Smelter Look-up'!$E:$E,0)))</f>
        <v/>
      </c>
      <c r="C592" s="186" t="str">
        <f>IF(LEN(A592)=0,"",INDEX('Smelter Look-up'!$C:$C,MATCH($A592,'Smelter Look-up'!$E:$E,0)))</f>
        <v/>
      </c>
      <c r="D592" s="230" t="str">
        <f>IF(ISBLANK(A592),"",INDEX('Smelter Look-up'!$C$5:$C$700,MATCH(A592,'Smelter Look-up'!$E$5:$E$700,0)))</f>
        <v/>
      </c>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3"/>
        <v>0</v>
      </c>
      <c r="AB592" s="228" t="str">
        <f t="shared" si="94"/>
        <v/>
      </c>
    </row>
    <row r="593" spans="1:28" s="227" customFormat="1" ht="20.25">
      <c r="A593" s="181"/>
      <c r="B593" s="182" t="str">
        <f>IF(LEN(A593)=0,"",INDEX('Smelter Look-up'!$A:$A,MATCH($A593,'Smelter Look-up'!$E:$E,0)))</f>
        <v/>
      </c>
      <c r="C593" s="186" t="str">
        <f>IF(LEN(A593)=0,"",INDEX('Smelter Look-up'!$C:$C,MATCH($A593,'Smelter Look-up'!$E:$E,0)))</f>
        <v/>
      </c>
      <c r="D593" s="230" t="str">
        <f>IF(ISBLANK(A593),"",INDEX('Smelter Look-up'!$C$5:$C$700,MATCH(A593,'Smelter Look-up'!$E$5:$E$700,0)))</f>
        <v/>
      </c>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3"/>
        <v>0</v>
      </c>
      <c r="AB593" s="228" t="str">
        <f t="shared" si="94"/>
        <v/>
      </c>
    </row>
    <row r="594" spans="1:28" s="227" customFormat="1" ht="20.25">
      <c r="A594" s="181"/>
      <c r="B594" s="182" t="str">
        <f>IF(LEN(A594)=0,"",INDEX('Smelter Look-up'!$A:$A,MATCH($A594,'Smelter Look-up'!$E:$E,0)))</f>
        <v/>
      </c>
      <c r="C594" s="186" t="str">
        <f>IF(LEN(A594)=0,"",INDEX('Smelter Look-up'!$C:$C,MATCH($A594,'Smelter Look-up'!$E:$E,0)))</f>
        <v/>
      </c>
      <c r="D594" s="230" t="str">
        <f>IF(ISBLANK(A594),"",INDEX('Smelter Look-up'!$C$5:$C$700,MATCH(A594,'Smelter Look-up'!$E$5:$E$700,0)))</f>
        <v/>
      </c>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3"/>
        <v>0</v>
      </c>
      <c r="AB594" s="228" t="str">
        <f t="shared" si="94"/>
        <v/>
      </c>
    </row>
    <row r="595" spans="1:28" s="227" customFormat="1" ht="20.25">
      <c r="A595" s="181"/>
      <c r="B595" s="182" t="str">
        <f>IF(LEN(A595)=0,"",INDEX('Smelter Look-up'!$A:$A,MATCH($A595,'Smelter Look-up'!$E:$E,0)))</f>
        <v/>
      </c>
      <c r="C595" s="186" t="str">
        <f>IF(LEN(A595)=0,"",INDEX('Smelter Look-up'!$C:$C,MATCH($A595,'Smelter Look-up'!$E:$E,0)))</f>
        <v/>
      </c>
      <c r="D595" s="230" t="str">
        <f>IF(ISBLANK(A595),"",INDEX('Smelter Look-up'!$C$5:$C$700,MATCH(A595,'Smelter Look-up'!$E$5:$E$700,0)))</f>
        <v/>
      </c>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3"/>
        <v>0</v>
      </c>
      <c r="AB595" s="228" t="str">
        <f t="shared" si="94"/>
        <v/>
      </c>
    </row>
    <row r="596" spans="1:28" s="227" customFormat="1" ht="20.25">
      <c r="A596" s="181"/>
      <c r="B596" s="182" t="str">
        <f>IF(LEN(A596)=0,"",INDEX('Smelter Look-up'!$A:$A,MATCH($A596,'Smelter Look-up'!$E:$E,0)))</f>
        <v/>
      </c>
      <c r="C596" s="186" t="str">
        <f>IF(LEN(A596)=0,"",INDEX('Smelter Look-up'!$C:$C,MATCH($A596,'Smelter Look-up'!$E:$E,0)))</f>
        <v/>
      </c>
      <c r="D596" s="230" t="str">
        <f>IF(ISBLANK(A596),"",INDEX('Smelter Look-up'!$C$5:$C$700,MATCH(A596,'Smelter Look-up'!$E$5:$E$700,0)))</f>
        <v/>
      </c>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3"/>
        <v>0</v>
      </c>
      <c r="AB596" s="228" t="str">
        <f t="shared" si="94"/>
        <v/>
      </c>
    </row>
    <row r="597" spans="1:28" s="227" customFormat="1" ht="20.25">
      <c r="A597" s="181"/>
      <c r="B597" s="182" t="str">
        <f>IF(LEN(A597)=0,"",INDEX('Smelter Look-up'!$A:$A,MATCH($A597,'Smelter Look-up'!$E:$E,0)))</f>
        <v/>
      </c>
      <c r="C597" s="186" t="str">
        <f>IF(LEN(A597)=0,"",INDEX('Smelter Look-up'!$C:$C,MATCH($A597,'Smelter Look-up'!$E:$E,0)))</f>
        <v/>
      </c>
      <c r="D597" s="230" t="str">
        <f>IF(ISBLANK(A597),"",INDEX('Smelter Look-up'!$C$5:$C$700,MATCH(A597,'Smelter Look-up'!$E$5:$E$700,0)))</f>
        <v/>
      </c>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3"/>
        <v>0</v>
      </c>
      <c r="AB597" s="228" t="str">
        <f t="shared" si="94"/>
        <v/>
      </c>
    </row>
    <row r="598" spans="1:28" s="227" customFormat="1" ht="20.25">
      <c r="A598" s="181"/>
      <c r="B598" s="182" t="str">
        <f>IF(LEN(A598)=0,"",INDEX('Smelter Look-up'!$A:$A,MATCH($A598,'Smelter Look-up'!$E:$E,0)))</f>
        <v/>
      </c>
      <c r="C598" s="186" t="str">
        <f>IF(LEN(A598)=0,"",INDEX('Smelter Look-up'!$C:$C,MATCH($A598,'Smelter Look-up'!$E:$E,0)))</f>
        <v/>
      </c>
      <c r="D598" s="230" t="str">
        <f>IF(ISBLANK(A598),"",INDEX('Smelter Look-up'!$C$5:$C$700,MATCH(A598,'Smelter Look-up'!$E$5:$E$700,0)))</f>
        <v/>
      </c>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3"/>
        <v>0</v>
      </c>
      <c r="AB598" s="228" t="str">
        <f t="shared" si="94"/>
        <v/>
      </c>
    </row>
    <row r="599" spans="1:28" s="227" customFormat="1" ht="20.25">
      <c r="A599" s="181"/>
      <c r="B599" s="182" t="str">
        <f>IF(LEN(A599)=0,"",INDEX('Smelter Look-up'!$A:$A,MATCH($A599,'Smelter Look-up'!$E:$E,0)))</f>
        <v/>
      </c>
      <c r="C599" s="186" t="str">
        <f>IF(LEN(A599)=0,"",INDEX('Smelter Look-up'!$C:$C,MATCH($A599,'Smelter Look-up'!$E:$E,0)))</f>
        <v/>
      </c>
      <c r="D599" s="230" t="str">
        <f>IF(ISBLANK(A599),"",INDEX('Smelter Look-up'!$C$5:$C$700,MATCH(A599,'Smelter Look-up'!$E$5:$E$700,0)))</f>
        <v/>
      </c>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3"/>
        <v>0</v>
      </c>
      <c r="AB599" s="228" t="str">
        <f t="shared" si="94"/>
        <v/>
      </c>
    </row>
    <row r="600" spans="1:28" s="227" customFormat="1" ht="20.25">
      <c r="A600" s="181"/>
      <c r="B600" s="182" t="str">
        <f>IF(LEN(A600)=0,"",INDEX('Smelter Look-up'!$A:$A,MATCH($A600,'Smelter Look-up'!$E:$E,0)))</f>
        <v/>
      </c>
      <c r="C600" s="186" t="str">
        <f>IF(LEN(A600)=0,"",INDEX('Smelter Look-up'!$C:$C,MATCH($A600,'Smelter Look-up'!$E:$E,0)))</f>
        <v/>
      </c>
      <c r="D600" s="230" t="str">
        <f>IF(ISBLANK(A600),"",INDEX('Smelter Look-up'!$C$5:$C$700,MATCH(A600,'Smelter Look-up'!$E$5:$E$700,0)))</f>
        <v/>
      </c>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3"/>
        <v>0</v>
      </c>
      <c r="AB600" s="228" t="str">
        <f t="shared" si="94"/>
        <v/>
      </c>
    </row>
    <row r="601" spans="1:28" s="227" customFormat="1" ht="20.25">
      <c r="A601" s="181"/>
      <c r="B601" s="182" t="str">
        <f>IF(LEN(A601)=0,"",INDEX('Smelter Look-up'!$A:$A,MATCH($A601,'Smelter Look-up'!$E:$E,0)))</f>
        <v/>
      </c>
      <c r="C601" s="186" t="str">
        <f>IF(LEN(A601)=0,"",INDEX('Smelter Look-up'!$C:$C,MATCH($A601,'Smelter Look-up'!$E:$E,0)))</f>
        <v/>
      </c>
      <c r="D601" s="230" t="str">
        <f>IF(ISBLANK(A601),"",INDEX('Smelter Look-up'!$C$5:$C$700,MATCH(A601,'Smelter Look-up'!$E$5:$E$700,0)))</f>
        <v/>
      </c>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S631" ca="1" si="95">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X631" ca="1" si="96">IF(AND(C601="Smelter not listed",OR(LEN(D601)=0,LEN(E601)=0)),1,0)</f>
        <v>0</v>
      </c>
      <c r="AB601" s="228" t="str">
        <f t="shared" ref="AB601:AB631" si="97">B601&amp;C601</f>
        <v/>
      </c>
    </row>
    <row r="602" spans="1:28" s="227" customFormat="1" ht="20.25">
      <c r="A602" s="181"/>
      <c r="B602" s="182" t="str">
        <f>IF(LEN(A602)=0,"",INDEX('Smelter Look-up'!$A:$A,MATCH($A602,'Smelter Look-up'!$E:$E,0)))</f>
        <v/>
      </c>
      <c r="C602" s="186" t="str">
        <f>IF(LEN(A602)=0,"",INDEX('Smelter Look-up'!$C:$C,MATCH($A602,'Smelter Look-up'!$E:$E,0)))</f>
        <v/>
      </c>
      <c r="D602" s="230" t="str">
        <f>IF(ISBLANK(A602),"",INDEX('Smelter Look-up'!$C$5:$C$700,MATCH(A602,'Smelter Look-up'!$E$5:$E$700,0)))</f>
        <v/>
      </c>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25">
      <c r="A603" s="181"/>
      <c r="B603" s="182" t="str">
        <f>IF(LEN(A603)=0,"",INDEX('Smelter Look-up'!$A:$A,MATCH($A603,'Smelter Look-up'!$E:$E,0)))</f>
        <v/>
      </c>
      <c r="C603" s="186" t="str">
        <f>IF(LEN(A603)=0,"",INDEX('Smelter Look-up'!$C:$C,MATCH($A603,'Smelter Look-up'!$E:$E,0)))</f>
        <v/>
      </c>
      <c r="D603" s="230" t="str">
        <f>IF(ISBLANK(A603),"",INDEX('Smelter Look-up'!$C$5:$C$700,MATCH(A603,'Smelter Look-up'!$E$5:$E$700,0)))</f>
        <v/>
      </c>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25">
      <c r="A604" s="181"/>
      <c r="B604" s="182" t="str">
        <f>IF(LEN(A604)=0,"",INDEX('Smelter Look-up'!$A:$A,MATCH($A604,'Smelter Look-up'!$E:$E,0)))</f>
        <v/>
      </c>
      <c r="C604" s="186" t="str">
        <f>IF(LEN(A604)=0,"",INDEX('Smelter Look-up'!$C:$C,MATCH($A604,'Smelter Look-up'!$E:$E,0)))</f>
        <v/>
      </c>
      <c r="D604" s="230" t="str">
        <f>IF(ISBLANK(A604),"",INDEX('Smelter Look-up'!$C$5:$C$700,MATCH(A604,'Smelter Look-up'!$E$5:$E$700,0)))</f>
        <v/>
      </c>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25">
      <c r="A605" s="181"/>
      <c r="B605" s="182" t="str">
        <f>IF(LEN(A605)=0,"",INDEX('Smelter Look-up'!$A:$A,MATCH($A605,'Smelter Look-up'!$E:$E,0)))</f>
        <v/>
      </c>
      <c r="C605" s="186" t="str">
        <f>IF(LEN(A605)=0,"",INDEX('Smelter Look-up'!$C:$C,MATCH($A605,'Smelter Look-up'!$E:$E,0)))</f>
        <v/>
      </c>
      <c r="D605" s="230" t="str">
        <f>IF(ISBLANK(A605),"",INDEX('Smelter Look-up'!$C$5:$C$700,MATCH(A605,'Smelter Look-up'!$E$5:$E$700,0)))</f>
        <v/>
      </c>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25">
      <c r="A606" s="181"/>
      <c r="B606" s="182" t="str">
        <f>IF(LEN(A606)=0,"",INDEX('Smelter Look-up'!$A:$A,MATCH($A606,'Smelter Look-up'!$E:$E,0)))</f>
        <v/>
      </c>
      <c r="C606" s="186" t="str">
        <f>IF(LEN(A606)=0,"",INDEX('Smelter Look-up'!$C:$C,MATCH($A606,'Smelter Look-up'!$E:$E,0)))</f>
        <v/>
      </c>
      <c r="D606" s="230" t="str">
        <f>IF(ISBLANK(A606),"",INDEX('Smelter Look-up'!$C$5:$C$700,MATCH(A606,'Smelter Look-up'!$E$5:$E$700,0)))</f>
        <v/>
      </c>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25">
      <c r="A607" s="181"/>
      <c r="B607" s="182" t="str">
        <f>IF(LEN(A607)=0,"",INDEX('Smelter Look-up'!$A:$A,MATCH($A607,'Smelter Look-up'!$E:$E,0)))</f>
        <v/>
      </c>
      <c r="C607" s="186" t="str">
        <f>IF(LEN(A607)=0,"",INDEX('Smelter Look-up'!$C:$C,MATCH($A607,'Smelter Look-up'!$E:$E,0)))</f>
        <v/>
      </c>
      <c r="D607" s="230" t="str">
        <f>IF(ISBLANK(A607),"",INDEX('Smelter Look-up'!$C$5:$C$700,MATCH(A607,'Smelter Look-up'!$E$5:$E$700,0)))</f>
        <v/>
      </c>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25">
      <c r="A608" s="181"/>
      <c r="B608" s="182" t="str">
        <f>IF(LEN(A608)=0,"",INDEX('Smelter Look-up'!$A:$A,MATCH($A608,'Smelter Look-up'!$E:$E,0)))</f>
        <v/>
      </c>
      <c r="C608" s="186" t="str">
        <f>IF(LEN(A608)=0,"",INDEX('Smelter Look-up'!$C:$C,MATCH($A608,'Smelter Look-up'!$E:$E,0)))</f>
        <v/>
      </c>
      <c r="D608" s="230" t="str">
        <f>IF(ISBLANK(A608),"",INDEX('Smelter Look-up'!$C$5:$C$700,MATCH(A608,'Smelter Look-up'!$E$5:$E$700,0)))</f>
        <v/>
      </c>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25">
      <c r="A609" s="181"/>
      <c r="B609" s="182" t="str">
        <f>IF(LEN(A609)=0,"",INDEX('Smelter Look-up'!$A:$A,MATCH($A609,'Smelter Look-up'!$E:$E,0)))</f>
        <v/>
      </c>
      <c r="C609" s="186" t="str">
        <f>IF(LEN(A609)=0,"",INDEX('Smelter Look-up'!$C:$C,MATCH($A609,'Smelter Look-up'!$E:$E,0)))</f>
        <v/>
      </c>
      <c r="D609" s="230" t="str">
        <f>IF(ISBLANK(A609),"",INDEX('Smelter Look-up'!$C$5:$C$700,MATCH(A609,'Smelter Look-up'!$E$5:$E$700,0)))</f>
        <v/>
      </c>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6"/>
        <v>0</v>
      </c>
      <c r="AB609" s="228" t="str">
        <f t="shared" si="97"/>
        <v/>
      </c>
    </row>
    <row r="610" spans="1:28" s="227" customFormat="1" ht="20.25">
      <c r="A610" s="181"/>
      <c r="B610" s="182" t="str">
        <f>IF(LEN(A610)=0,"",INDEX('Smelter Look-up'!$A:$A,MATCH($A610,'Smelter Look-up'!$E:$E,0)))</f>
        <v/>
      </c>
      <c r="C610" s="186" t="str">
        <f>IF(LEN(A610)=0,"",INDEX('Smelter Look-up'!$C:$C,MATCH($A610,'Smelter Look-up'!$E:$E,0)))</f>
        <v/>
      </c>
      <c r="D610" s="230" t="str">
        <f>IF(ISBLANK(A610),"",INDEX('Smelter Look-up'!$C$5:$C$700,MATCH(A610,'Smelter Look-up'!$E$5:$E$700,0)))</f>
        <v/>
      </c>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6"/>
        <v>0</v>
      </c>
      <c r="AB610" s="228" t="str">
        <f t="shared" si="97"/>
        <v/>
      </c>
    </row>
    <row r="611" spans="1:28" s="227" customFormat="1" ht="20.25">
      <c r="A611" s="181"/>
      <c r="B611" s="182" t="str">
        <f>IF(LEN(A611)=0,"",INDEX('Smelter Look-up'!$A:$A,MATCH($A611,'Smelter Look-up'!$E:$E,0)))</f>
        <v/>
      </c>
      <c r="C611" s="186" t="str">
        <f>IF(LEN(A611)=0,"",INDEX('Smelter Look-up'!$C:$C,MATCH($A611,'Smelter Look-up'!$E:$E,0)))</f>
        <v/>
      </c>
      <c r="D611" s="230" t="str">
        <f>IF(ISBLANK(A611),"",INDEX('Smelter Look-up'!$C$5:$C$700,MATCH(A611,'Smelter Look-up'!$E$5:$E$700,0)))</f>
        <v/>
      </c>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6"/>
        <v>0</v>
      </c>
      <c r="AB611" s="228" t="str">
        <f t="shared" si="97"/>
        <v/>
      </c>
    </row>
    <row r="612" spans="1:28" s="227" customFormat="1" ht="20.25">
      <c r="A612" s="181"/>
      <c r="B612" s="182" t="str">
        <f>IF(LEN(A612)=0,"",INDEX('Smelter Look-up'!$A:$A,MATCH($A612,'Smelter Look-up'!$E:$E,0)))</f>
        <v/>
      </c>
      <c r="C612" s="186" t="str">
        <f>IF(LEN(A612)=0,"",INDEX('Smelter Look-up'!$C:$C,MATCH($A612,'Smelter Look-up'!$E:$E,0)))</f>
        <v/>
      </c>
      <c r="D612" s="230" t="str">
        <f>IF(ISBLANK(A612),"",INDEX('Smelter Look-up'!$C$5:$C$700,MATCH(A612,'Smelter Look-up'!$E$5:$E$700,0)))</f>
        <v/>
      </c>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6"/>
        <v>0</v>
      </c>
      <c r="AB612" s="228" t="str">
        <f t="shared" si="97"/>
        <v/>
      </c>
    </row>
    <row r="613" spans="1:28" s="227" customFormat="1" ht="20.25">
      <c r="A613" s="181"/>
      <c r="B613" s="182" t="str">
        <f>IF(LEN(A613)=0,"",INDEX('Smelter Look-up'!$A:$A,MATCH($A613,'Smelter Look-up'!$E:$E,0)))</f>
        <v/>
      </c>
      <c r="C613" s="186" t="str">
        <f>IF(LEN(A613)=0,"",INDEX('Smelter Look-up'!$C:$C,MATCH($A613,'Smelter Look-up'!$E:$E,0)))</f>
        <v/>
      </c>
      <c r="D613" s="230" t="str">
        <f>IF(ISBLANK(A613),"",INDEX('Smelter Look-up'!$C$5:$C$700,MATCH(A613,'Smelter Look-up'!$E$5:$E$700,0)))</f>
        <v/>
      </c>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6"/>
        <v>0</v>
      </c>
      <c r="AB613" s="228" t="str">
        <f t="shared" si="97"/>
        <v/>
      </c>
    </row>
    <row r="614" spans="1:28" s="227" customFormat="1" ht="20.25">
      <c r="A614" s="181"/>
      <c r="B614" s="182" t="str">
        <f>IF(LEN(A614)=0,"",INDEX('Smelter Look-up'!$A:$A,MATCH($A614,'Smelter Look-up'!$E:$E,0)))</f>
        <v/>
      </c>
      <c r="C614" s="186" t="str">
        <f>IF(LEN(A614)=0,"",INDEX('Smelter Look-up'!$C:$C,MATCH($A614,'Smelter Look-up'!$E:$E,0)))</f>
        <v/>
      </c>
      <c r="D614" s="230" t="str">
        <f>IF(ISBLANK(A614),"",INDEX('Smelter Look-up'!$C$5:$C$700,MATCH(A614,'Smelter Look-up'!$E$5:$E$700,0)))</f>
        <v/>
      </c>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6"/>
        <v>0</v>
      </c>
      <c r="AB614" s="228" t="str">
        <f t="shared" si="97"/>
        <v/>
      </c>
    </row>
    <row r="615" spans="1:28" s="227" customFormat="1" ht="20.25">
      <c r="A615" s="181"/>
      <c r="B615" s="182" t="str">
        <f>IF(LEN(A615)=0,"",INDEX('Smelter Look-up'!$A:$A,MATCH($A615,'Smelter Look-up'!$E:$E,0)))</f>
        <v/>
      </c>
      <c r="C615" s="186" t="str">
        <f>IF(LEN(A615)=0,"",INDEX('Smelter Look-up'!$C:$C,MATCH($A615,'Smelter Look-up'!$E:$E,0)))</f>
        <v/>
      </c>
      <c r="D615" s="230" t="str">
        <f>IF(ISBLANK(A615),"",INDEX('Smelter Look-up'!$C$5:$C$700,MATCH(A615,'Smelter Look-up'!$E$5:$E$700,0)))</f>
        <v/>
      </c>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6"/>
        <v>0</v>
      </c>
      <c r="AB615" s="228" t="str">
        <f t="shared" si="97"/>
        <v/>
      </c>
    </row>
    <row r="616" spans="1:28" s="227" customFormat="1" ht="20.25">
      <c r="A616" s="181"/>
      <c r="B616" s="182" t="str">
        <f>IF(LEN(A616)=0,"",INDEX('Smelter Look-up'!$A:$A,MATCH($A616,'Smelter Look-up'!$E:$E,0)))</f>
        <v/>
      </c>
      <c r="C616" s="186" t="str">
        <f>IF(LEN(A616)=0,"",INDEX('Smelter Look-up'!$C:$C,MATCH($A616,'Smelter Look-up'!$E:$E,0)))</f>
        <v/>
      </c>
      <c r="D616" s="230" t="str">
        <f>IF(ISBLANK(A616),"",INDEX('Smelter Look-up'!$C$5:$C$700,MATCH(A616,'Smelter Look-up'!$E$5:$E$700,0)))</f>
        <v/>
      </c>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6"/>
        <v>0</v>
      </c>
      <c r="AB616" s="228" t="str">
        <f t="shared" si="97"/>
        <v/>
      </c>
    </row>
    <row r="617" spans="1:28" s="227" customFormat="1" ht="20.25">
      <c r="A617" s="181"/>
      <c r="B617" s="182" t="str">
        <f>IF(LEN(A617)=0,"",INDEX('Smelter Look-up'!$A:$A,MATCH($A617,'Smelter Look-up'!$E:$E,0)))</f>
        <v/>
      </c>
      <c r="C617" s="186" t="str">
        <f>IF(LEN(A617)=0,"",INDEX('Smelter Look-up'!$C:$C,MATCH($A617,'Smelter Look-up'!$E:$E,0)))</f>
        <v/>
      </c>
      <c r="D617" s="230" t="str">
        <f>IF(ISBLANK(A617),"",INDEX('Smelter Look-up'!$C$5:$C$700,MATCH(A617,'Smelter Look-up'!$E$5:$E$700,0)))</f>
        <v/>
      </c>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25">
      <c r="A618" s="181"/>
      <c r="B618" s="182" t="str">
        <f>IF(LEN(A618)=0,"",INDEX('Smelter Look-up'!$A:$A,MATCH($A618,'Smelter Look-up'!$E:$E,0)))</f>
        <v/>
      </c>
      <c r="C618" s="186" t="str">
        <f>IF(LEN(A618)=0,"",INDEX('Smelter Look-up'!$C:$C,MATCH($A618,'Smelter Look-up'!$E:$E,0)))</f>
        <v/>
      </c>
      <c r="D618" s="230" t="str">
        <f>IF(ISBLANK(A618),"",INDEX('Smelter Look-up'!$C$5:$C$700,MATCH(A618,'Smelter Look-up'!$E$5:$E$700,0)))</f>
        <v/>
      </c>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25">
      <c r="A619" s="181"/>
      <c r="B619" s="182" t="str">
        <f>IF(LEN(A619)=0,"",INDEX('Smelter Look-up'!$A:$A,MATCH($A619,'Smelter Look-up'!$E:$E,0)))</f>
        <v/>
      </c>
      <c r="C619" s="186" t="str">
        <f>IF(LEN(A619)=0,"",INDEX('Smelter Look-up'!$C:$C,MATCH($A619,'Smelter Look-up'!$E:$E,0)))</f>
        <v/>
      </c>
      <c r="D619" s="230" t="str">
        <f>IF(ISBLANK(A619),"",INDEX('Smelter Look-up'!$C$5:$C$700,MATCH(A619,'Smelter Look-up'!$E$5:$E$700,0)))</f>
        <v/>
      </c>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6"/>
        <v>0</v>
      </c>
      <c r="AB619" s="228" t="str">
        <f t="shared" si="97"/>
        <v/>
      </c>
    </row>
    <row r="620" spans="1:28" s="227" customFormat="1" ht="20.25">
      <c r="A620" s="181"/>
      <c r="B620" s="182" t="str">
        <f>IF(LEN(A620)=0,"",INDEX('Smelter Look-up'!$A:$A,MATCH($A620,'Smelter Look-up'!$E:$E,0)))</f>
        <v/>
      </c>
      <c r="C620" s="186" t="str">
        <f>IF(LEN(A620)=0,"",INDEX('Smelter Look-up'!$C:$C,MATCH($A620,'Smelter Look-up'!$E:$E,0)))</f>
        <v/>
      </c>
      <c r="D620" s="230" t="str">
        <f>IF(ISBLANK(A620),"",INDEX('Smelter Look-up'!$C$5:$C$700,MATCH(A620,'Smelter Look-up'!$E$5:$E$700,0)))</f>
        <v/>
      </c>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6"/>
        <v>0</v>
      </c>
      <c r="AB620" s="228" t="str">
        <f t="shared" si="97"/>
        <v/>
      </c>
    </row>
    <row r="621" spans="1:28" s="227" customFormat="1" ht="20.25">
      <c r="A621" s="181"/>
      <c r="B621" s="182" t="str">
        <f>IF(LEN(A621)=0,"",INDEX('Smelter Look-up'!$A:$A,MATCH($A621,'Smelter Look-up'!$E:$E,0)))</f>
        <v/>
      </c>
      <c r="C621" s="186" t="str">
        <f>IF(LEN(A621)=0,"",INDEX('Smelter Look-up'!$C:$C,MATCH($A621,'Smelter Look-up'!$E:$E,0)))</f>
        <v/>
      </c>
      <c r="D621" s="230" t="str">
        <f>IF(ISBLANK(A621),"",INDEX('Smelter Look-up'!$C$5:$C$700,MATCH(A621,'Smelter Look-up'!$E$5:$E$700,0)))</f>
        <v/>
      </c>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6"/>
        <v>0</v>
      </c>
      <c r="AB621" s="228" t="str">
        <f t="shared" si="97"/>
        <v/>
      </c>
    </row>
    <row r="622" spans="1:28" s="227" customFormat="1" ht="20.25">
      <c r="A622" s="181"/>
      <c r="B622" s="182" t="str">
        <f>IF(LEN(A622)=0,"",INDEX('Smelter Look-up'!$A:$A,MATCH($A622,'Smelter Look-up'!$E:$E,0)))</f>
        <v/>
      </c>
      <c r="C622" s="186" t="str">
        <f>IF(LEN(A622)=0,"",INDEX('Smelter Look-up'!$C:$C,MATCH($A622,'Smelter Look-up'!$E:$E,0)))</f>
        <v/>
      </c>
      <c r="D622" s="230" t="str">
        <f>IF(ISBLANK(A622),"",INDEX('Smelter Look-up'!$C$5:$C$700,MATCH(A622,'Smelter Look-up'!$E$5:$E$700,0)))</f>
        <v/>
      </c>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6"/>
        <v>0</v>
      </c>
      <c r="AB622" s="228" t="str">
        <f t="shared" si="97"/>
        <v/>
      </c>
    </row>
    <row r="623" spans="1:28" s="227" customFormat="1" ht="20.25">
      <c r="A623" s="181"/>
      <c r="B623" s="182" t="str">
        <f>IF(LEN(A623)=0,"",INDEX('Smelter Look-up'!$A:$A,MATCH($A623,'Smelter Look-up'!$E:$E,0)))</f>
        <v/>
      </c>
      <c r="C623" s="186" t="str">
        <f>IF(LEN(A623)=0,"",INDEX('Smelter Look-up'!$C:$C,MATCH($A623,'Smelter Look-up'!$E:$E,0)))</f>
        <v/>
      </c>
      <c r="D623" s="230" t="str">
        <f>IF(ISBLANK(A623),"",INDEX('Smelter Look-up'!$C$5:$C$700,MATCH(A623,'Smelter Look-up'!$E$5:$E$700,0)))</f>
        <v/>
      </c>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6"/>
        <v>0</v>
      </c>
      <c r="AB623" s="228" t="str">
        <f t="shared" si="97"/>
        <v/>
      </c>
    </row>
    <row r="624" spans="1:28" s="227" customFormat="1" ht="20.25">
      <c r="A624" s="181"/>
      <c r="B624" s="182" t="str">
        <f>IF(LEN(A624)=0,"",INDEX('Smelter Look-up'!$A:$A,MATCH($A624,'Smelter Look-up'!$E:$E,0)))</f>
        <v/>
      </c>
      <c r="C624" s="186" t="str">
        <f>IF(LEN(A624)=0,"",INDEX('Smelter Look-up'!$C:$C,MATCH($A624,'Smelter Look-up'!$E:$E,0)))</f>
        <v/>
      </c>
      <c r="D624" s="230" t="str">
        <f>IF(ISBLANK(A624),"",INDEX('Smelter Look-up'!$C$5:$C$700,MATCH(A624,'Smelter Look-up'!$E$5:$E$700,0)))</f>
        <v/>
      </c>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6"/>
        <v>0</v>
      </c>
      <c r="AB624" s="228" t="str">
        <f t="shared" si="97"/>
        <v/>
      </c>
    </row>
    <row r="625" spans="1:28" s="227" customFormat="1" ht="20.25">
      <c r="A625" s="181"/>
      <c r="B625" s="182" t="str">
        <f>IF(LEN(A625)=0,"",INDEX('Smelter Look-up'!$A:$A,MATCH($A625,'Smelter Look-up'!$E:$E,0)))</f>
        <v/>
      </c>
      <c r="C625" s="186" t="str">
        <f>IF(LEN(A625)=0,"",INDEX('Smelter Look-up'!$C:$C,MATCH($A625,'Smelter Look-up'!$E:$E,0)))</f>
        <v/>
      </c>
      <c r="D625" s="230" t="str">
        <f>IF(ISBLANK(A625),"",INDEX('Smelter Look-up'!$C$5:$C$700,MATCH(A625,'Smelter Look-up'!$E$5:$E$700,0)))</f>
        <v/>
      </c>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6"/>
        <v>0</v>
      </c>
      <c r="AB625" s="228" t="str">
        <f t="shared" si="97"/>
        <v/>
      </c>
    </row>
    <row r="626" spans="1:28" s="227" customFormat="1" ht="20.25">
      <c r="A626" s="181"/>
      <c r="B626" s="182" t="str">
        <f>IF(LEN(A626)=0,"",INDEX('Smelter Look-up'!$A:$A,MATCH($A626,'Smelter Look-up'!$E:$E,0)))</f>
        <v/>
      </c>
      <c r="C626" s="186" t="str">
        <f>IF(LEN(A626)=0,"",INDEX('Smelter Look-up'!$C:$C,MATCH($A626,'Smelter Look-up'!$E:$E,0)))</f>
        <v/>
      </c>
      <c r="D626" s="230" t="str">
        <f>IF(ISBLANK(A626),"",INDEX('Smelter Look-up'!$C$5:$C$700,MATCH(A626,'Smelter Look-up'!$E$5:$E$700,0)))</f>
        <v/>
      </c>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6"/>
        <v>0</v>
      </c>
      <c r="AB626" s="228" t="str">
        <f t="shared" si="97"/>
        <v/>
      </c>
    </row>
    <row r="627" spans="1:28" s="227" customFormat="1" ht="20.25">
      <c r="A627" s="181"/>
      <c r="B627" s="182" t="str">
        <f>IF(LEN(A627)=0,"",INDEX('Smelter Look-up'!$A:$A,MATCH($A627,'Smelter Look-up'!$E:$E,0)))</f>
        <v/>
      </c>
      <c r="C627" s="186" t="str">
        <f>IF(LEN(A627)=0,"",INDEX('Smelter Look-up'!$C:$C,MATCH($A627,'Smelter Look-up'!$E:$E,0)))</f>
        <v/>
      </c>
      <c r="D627" s="230" t="str">
        <f>IF(ISBLANK(A627),"",INDEX('Smelter Look-up'!$C$5:$C$700,MATCH(A627,'Smelter Look-up'!$E$5:$E$700,0)))</f>
        <v/>
      </c>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6"/>
        <v>0</v>
      </c>
      <c r="AB627" s="228" t="str">
        <f t="shared" si="97"/>
        <v/>
      </c>
    </row>
    <row r="628" spans="1:28" s="227" customFormat="1" ht="20.25">
      <c r="A628" s="181"/>
      <c r="B628" s="182" t="str">
        <f>IF(LEN(A628)=0,"",INDEX('Smelter Look-up'!$A:$A,MATCH($A628,'Smelter Look-up'!$E:$E,0)))</f>
        <v/>
      </c>
      <c r="C628" s="186" t="str">
        <f>IF(LEN(A628)=0,"",INDEX('Smelter Look-up'!$C:$C,MATCH($A628,'Smelter Look-up'!$E:$E,0)))</f>
        <v/>
      </c>
      <c r="D628" s="230" t="str">
        <f>IF(ISBLANK(A628),"",INDEX('Smelter Look-up'!$C$5:$C$700,MATCH(A628,'Smelter Look-up'!$E$5:$E$700,0)))</f>
        <v/>
      </c>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6"/>
        <v>0</v>
      </c>
      <c r="AB628" s="228" t="str">
        <f t="shared" si="97"/>
        <v/>
      </c>
    </row>
    <row r="629" spans="1:28" s="227" customFormat="1" ht="20.25">
      <c r="A629" s="181"/>
      <c r="B629" s="182" t="str">
        <f>IF(LEN(A629)=0,"",INDEX('Smelter Look-up'!$A:$A,MATCH($A629,'Smelter Look-up'!$E:$E,0)))</f>
        <v/>
      </c>
      <c r="C629" s="186" t="str">
        <f>IF(LEN(A629)=0,"",INDEX('Smelter Look-up'!$C:$C,MATCH($A629,'Smelter Look-up'!$E:$E,0)))</f>
        <v/>
      </c>
      <c r="D629" s="230" t="str">
        <f>IF(ISBLANK(A629),"",INDEX('Smelter Look-up'!$C$5:$C$700,MATCH(A629,'Smelter Look-up'!$E$5:$E$700,0)))</f>
        <v/>
      </c>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6"/>
        <v>0</v>
      </c>
      <c r="AB629" s="228" t="str">
        <f t="shared" si="97"/>
        <v/>
      </c>
    </row>
    <row r="630" spans="1:28" s="227" customFormat="1" ht="20.25">
      <c r="A630" s="181"/>
      <c r="B630" s="182" t="str">
        <f>IF(LEN(A630)=0,"",INDEX('Smelter Look-up'!$A:$A,MATCH($A630,'Smelter Look-up'!$E:$E,0)))</f>
        <v/>
      </c>
      <c r="C630" s="186" t="str">
        <f>IF(LEN(A630)=0,"",INDEX('Smelter Look-up'!$C:$C,MATCH($A630,'Smelter Look-up'!$E:$E,0)))</f>
        <v/>
      </c>
      <c r="D630" s="230" t="str">
        <f>IF(ISBLANK(A630),"",INDEX('Smelter Look-up'!$C$5:$C$700,MATCH(A630,'Smelter Look-up'!$E$5:$E$700,0)))</f>
        <v/>
      </c>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6"/>
        <v>0</v>
      </c>
      <c r="AB630" s="228" t="str">
        <f t="shared" si="97"/>
        <v/>
      </c>
    </row>
    <row r="631" spans="1:28" s="227" customFormat="1" ht="20.25">
      <c r="A631" s="181"/>
      <c r="B631" s="182" t="str">
        <f>IF(LEN(A631)=0,"",INDEX('Smelter Look-up'!$A:$A,MATCH($A631,'Smelter Look-up'!$E:$E,0)))</f>
        <v/>
      </c>
      <c r="C631" s="186" t="str">
        <f>IF(LEN(A631)=0,"",INDEX('Smelter Look-up'!$C:$C,MATCH($A631,'Smelter Look-up'!$E:$E,0)))</f>
        <v/>
      </c>
      <c r="D631" s="230" t="str">
        <f>IF(ISBLANK(A631),"",INDEX('Smelter Look-up'!$C$5:$C$700,MATCH(A631,'Smelter Look-up'!$E$5:$E$700,0)))</f>
        <v/>
      </c>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6"/>
        <v>0</v>
      </c>
      <c r="AB631" s="228" t="str">
        <f t="shared" si="97"/>
        <v/>
      </c>
    </row>
    <row r="632" spans="1:28" s="227" customFormat="1" ht="20.25">
      <c r="A632" s="181"/>
      <c r="B632" s="182" t="str">
        <f>IF(LEN(A632)=0,"",INDEX('Smelter Look-up'!$A:$A,MATCH($A632,'Smelter Look-up'!$E:$E,0)))</f>
        <v/>
      </c>
      <c r="C632" s="186" t="str">
        <f>IF(LEN(A632)=0,"",INDEX('Smelter Look-up'!$C:$C,MATCH($A632,'Smelter Look-up'!$E:$E,0)))</f>
        <v/>
      </c>
      <c r="D632" s="230" t="str">
        <f>IF(ISBLANK(A632),"",INDEX('Smelter Look-up'!$C$5:$C$700,MATCH(A632,'Smelter Look-up'!$E$5:$E$700,0)))</f>
        <v/>
      </c>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8">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9">IF(AND(C632="Smelter not listed",OR(LEN(D632)=0,LEN(E632)=0)),1,0)</f>
        <v>0</v>
      </c>
      <c r="AB632" s="228" t="str">
        <f t="shared" ref="AB632" si="100">B632&amp;C632</f>
        <v/>
      </c>
    </row>
    <row r="633" spans="1:28" s="227" customFormat="1" ht="20.25">
      <c r="A633" s="181"/>
      <c r="B633" s="182" t="str">
        <f>IF(LEN(A633)=0,"",INDEX('Smelter Look-up'!$A:$A,MATCH($A633,'Smelter Look-up'!$E:$E,0)))</f>
        <v/>
      </c>
      <c r="C633" s="186" t="str">
        <f>IF(LEN(A633)=0,"",INDEX('Smelter Look-up'!$C:$C,MATCH($A633,'Smelter Look-up'!$E:$E,0)))</f>
        <v/>
      </c>
      <c r="D633" s="230" t="str">
        <f>IF(ISBLANK(A633),"",INDEX('Smelter Look-up'!$C$5:$C$700,MATCH(A633,'Smelter Look-up'!$E$5:$E$700,0)))</f>
        <v/>
      </c>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101">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102">IF(AND(C633="Smelter not listed",OR(LEN(D633)=0,LEN(E633)=0)),1,0)</f>
        <v>0</v>
      </c>
      <c r="AB633" s="228" t="str">
        <f t="shared" ref="AB633:AB664" si="103">B633&amp;C633</f>
        <v/>
      </c>
    </row>
    <row r="634" spans="1:28" s="227" customFormat="1" ht="20.25">
      <c r="A634" s="181"/>
      <c r="B634" s="182" t="str">
        <f>IF(LEN(A634)=0,"",INDEX('Smelter Look-up'!$A:$A,MATCH($A634,'Smelter Look-up'!$E:$E,0)))</f>
        <v/>
      </c>
      <c r="C634" s="186" t="str">
        <f>IF(LEN(A634)=0,"",INDEX('Smelter Look-up'!$C:$C,MATCH($A634,'Smelter Look-up'!$E:$E,0)))</f>
        <v/>
      </c>
      <c r="D634" s="230" t="str">
        <f>IF(ISBLANK(A634),"",INDEX('Smelter Look-up'!$C$5:$C$700,MATCH(A634,'Smelter Look-up'!$E$5:$E$700,0)))</f>
        <v/>
      </c>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25">
      <c r="A635" s="181"/>
      <c r="B635" s="182" t="str">
        <f>IF(LEN(A635)=0,"",INDEX('Smelter Look-up'!$A:$A,MATCH($A635,'Smelter Look-up'!$E:$E,0)))</f>
        <v/>
      </c>
      <c r="C635" s="186" t="str">
        <f>IF(LEN(A635)=0,"",INDEX('Smelter Look-up'!$C:$C,MATCH($A635,'Smelter Look-up'!$E:$E,0)))</f>
        <v/>
      </c>
      <c r="D635" s="230" t="str">
        <f>IF(ISBLANK(A635),"",INDEX('Smelter Look-up'!$C$5:$C$700,MATCH(A635,'Smelter Look-up'!$E$5:$E$700,0)))</f>
        <v/>
      </c>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25">
      <c r="A636" s="181"/>
      <c r="B636" s="182" t="str">
        <f>IF(LEN(A636)=0,"",INDEX('Smelter Look-up'!$A:$A,MATCH($A636,'Smelter Look-up'!$E:$E,0)))</f>
        <v/>
      </c>
      <c r="C636" s="186" t="str">
        <f>IF(LEN(A636)=0,"",INDEX('Smelter Look-up'!$C:$C,MATCH($A636,'Smelter Look-up'!$E:$E,0)))</f>
        <v/>
      </c>
      <c r="D636" s="230" t="str">
        <f>IF(ISBLANK(A636),"",INDEX('Smelter Look-up'!$C$5:$C$700,MATCH(A636,'Smelter Look-up'!$E$5:$E$700,0)))</f>
        <v/>
      </c>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25">
      <c r="A637" s="181"/>
      <c r="B637" s="182" t="str">
        <f>IF(LEN(A637)=0,"",INDEX('Smelter Look-up'!$A:$A,MATCH($A637,'Smelter Look-up'!$E:$E,0)))</f>
        <v/>
      </c>
      <c r="C637" s="186" t="str">
        <f>IF(LEN(A637)=0,"",INDEX('Smelter Look-up'!$C:$C,MATCH($A637,'Smelter Look-up'!$E:$E,0)))</f>
        <v/>
      </c>
      <c r="D637" s="230" t="str">
        <f>IF(ISBLANK(A637),"",INDEX('Smelter Look-up'!$C$5:$C$700,MATCH(A637,'Smelter Look-up'!$E$5:$E$700,0)))</f>
        <v/>
      </c>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25">
      <c r="A638" s="181"/>
      <c r="B638" s="182" t="str">
        <f>IF(LEN(A638)=0,"",INDEX('Smelter Look-up'!$A:$A,MATCH($A638,'Smelter Look-up'!$E:$E,0)))</f>
        <v/>
      </c>
      <c r="C638" s="186" t="str">
        <f>IF(LEN(A638)=0,"",INDEX('Smelter Look-up'!$C:$C,MATCH($A638,'Smelter Look-up'!$E:$E,0)))</f>
        <v/>
      </c>
      <c r="D638" s="230" t="str">
        <f>IF(ISBLANK(A638),"",INDEX('Smelter Look-up'!$C$5:$C$700,MATCH(A638,'Smelter Look-up'!$E$5:$E$700,0)))</f>
        <v/>
      </c>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25">
      <c r="A639" s="181"/>
      <c r="B639" s="182" t="str">
        <f>IF(LEN(A639)=0,"",INDEX('Smelter Look-up'!$A:$A,MATCH($A639,'Smelter Look-up'!$E:$E,0)))</f>
        <v/>
      </c>
      <c r="C639" s="186" t="str">
        <f>IF(LEN(A639)=0,"",INDEX('Smelter Look-up'!$C:$C,MATCH($A639,'Smelter Look-up'!$E:$E,0)))</f>
        <v/>
      </c>
      <c r="D639" s="230" t="str">
        <f>IF(ISBLANK(A639),"",INDEX('Smelter Look-up'!$C$5:$C$700,MATCH(A639,'Smelter Look-up'!$E$5:$E$700,0)))</f>
        <v/>
      </c>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25">
      <c r="A640" s="181"/>
      <c r="B640" s="182" t="str">
        <f>IF(LEN(A640)=0,"",INDEX('Smelter Look-up'!$A:$A,MATCH($A640,'Smelter Look-up'!$E:$E,0)))</f>
        <v/>
      </c>
      <c r="C640" s="186" t="str">
        <f>IF(LEN(A640)=0,"",INDEX('Smelter Look-up'!$C:$C,MATCH($A640,'Smelter Look-up'!$E:$E,0)))</f>
        <v/>
      </c>
      <c r="D640" s="230" t="str">
        <f>IF(ISBLANK(A640),"",INDEX('Smelter Look-up'!$C$5:$C$700,MATCH(A640,'Smelter Look-up'!$E$5:$E$700,0)))</f>
        <v/>
      </c>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25">
      <c r="A641" s="181"/>
      <c r="B641" s="182" t="str">
        <f>IF(LEN(A641)=0,"",INDEX('Smelter Look-up'!$A:$A,MATCH($A641,'Smelter Look-up'!$E:$E,0)))</f>
        <v/>
      </c>
      <c r="C641" s="186" t="str">
        <f>IF(LEN(A641)=0,"",INDEX('Smelter Look-up'!$C:$C,MATCH($A641,'Smelter Look-up'!$E:$E,0)))</f>
        <v/>
      </c>
      <c r="D641" s="230" t="str">
        <f>IF(ISBLANK(A641),"",INDEX('Smelter Look-up'!$C$5:$C$700,MATCH(A641,'Smelter Look-up'!$E$5:$E$700,0)))</f>
        <v/>
      </c>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25">
      <c r="A642" s="181"/>
      <c r="B642" s="182" t="str">
        <f>IF(LEN(A642)=0,"",INDEX('Smelter Look-up'!$A:$A,MATCH($A642,'Smelter Look-up'!$E:$E,0)))</f>
        <v/>
      </c>
      <c r="C642" s="186" t="str">
        <f>IF(LEN(A642)=0,"",INDEX('Smelter Look-up'!$C:$C,MATCH($A642,'Smelter Look-up'!$E:$E,0)))</f>
        <v/>
      </c>
      <c r="D642" s="230" t="str">
        <f>IF(ISBLANK(A642),"",INDEX('Smelter Look-up'!$C$5:$C$700,MATCH(A642,'Smelter Look-up'!$E$5:$E$700,0)))</f>
        <v/>
      </c>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25">
      <c r="A643" s="181"/>
      <c r="B643" s="182" t="str">
        <f>IF(LEN(A643)=0,"",INDEX('Smelter Look-up'!$A:$A,MATCH($A643,'Smelter Look-up'!$E:$E,0)))</f>
        <v/>
      </c>
      <c r="C643" s="186" t="str">
        <f>IF(LEN(A643)=0,"",INDEX('Smelter Look-up'!$C:$C,MATCH($A643,'Smelter Look-up'!$E:$E,0)))</f>
        <v/>
      </c>
      <c r="D643" s="230" t="str">
        <f>IF(ISBLANK(A643),"",INDEX('Smelter Look-up'!$C$5:$C$700,MATCH(A643,'Smelter Look-up'!$E$5:$E$700,0)))</f>
        <v/>
      </c>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25">
      <c r="A644" s="181"/>
      <c r="B644" s="182" t="str">
        <f>IF(LEN(A644)=0,"",INDEX('Smelter Look-up'!$A:$A,MATCH($A644,'Smelter Look-up'!$E:$E,0)))</f>
        <v/>
      </c>
      <c r="C644" s="186" t="str">
        <f>IF(LEN(A644)=0,"",INDEX('Smelter Look-up'!$C:$C,MATCH($A644,'Smelter Look-up'!$E:$E,0)))</f>
        <v/>
      </c>
      <c r="D644" s="230" t="str">
        <f>IF(ISBLANK(A644),"",INDEX('Smelter Look-up'!$C$5:$C$700,MATCH(A644,'Smelter Look-up'!$E$5:$E$700,0)))</f>
        <v/>
      </c>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25">
      <c r="A645" s="181"/>
      <c r="B645" s="182" t="str">
        <f>IF(LEN(A645)=0,"",INDEX('Smelter Look-up'!$A:$A,MATCH($A645,'Smelter Look-up'!$E:$E,0)))</f>
        <v/>
      </c>
      <c r="C645" s="186" t="str">
        <f>IF(LEN(A645)=0,"",INDEX('Smelter Look-up'!$C:$C,MATCH($A645,'Smelter Look-up'!$E:$E,0)))</f>
        <v/>
      </c>
      <c r="D645" s="230" t="str">
        <f>IF(ISBLANK(A645),"",INDEX('Smelter Look-up'!$C$5:$C$700,MATCH(A645,'Smelter Look-up'!$E$5:$E$700,0)))</f>
        <v/>
      </c>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25">
      <c r="A646" s="181"/>
      <c r="B646" s="182" t="str">
        <f>IF(LEN(A646)=0,"",INDEX('Smelter Look-up'!$A:$A,MATCH($A646,'Smelter Look-up'!$E:$E,0)))</f>
        <v/>
      </c>
      <c r="C646" s="186" t="str">
        <f>IF(LEN(A646)=0,"",INDEX('Smelter Look-up'!$C:$C,MATCH($A646,'Smelter Look-up'!$E:$E,0)))</f>
        <v/>
      </c>
      <c r="D646" s="230" t="str">
        <f>IF(ISBLANK(A646),"",INDEX('Smelter Look-up'!$C$5:$C$700,MATCH(A646,'Smelter Look-up'!$E$5:$E$700,0)))</f>
        <v/>
      </c>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25">
      <c r="A647" s="181"/>
      <c r="B647" s="182" t="str">
        <f>IF(LEN(A647)=0,"",INDEX('Smelter Look-up'!$A:$A,MATCH($A647,'Smelter Look-up'!$E:$E,0)))</f>
        <v/>
      </c>
      <c r="C647" s="186" t="str">
        <f>IF(LEN(A647)=0,"",INDEX('Smelter Look-up'!$C:$C,MATCH($A647,'Smelter Look-up'!$E:$E,0)))</f>
        <v/>
      </c>
      <c r="D647" s="230" t="str">
        <f>IF(ISBLANK(A647),"",INDEX('Smelter Look-up'!$C$5:$C$700,MATCH(A647,'Smelter Look-up'!$E$5:$E$700,0)))</f>
        <v/>
      </c>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2"/>
        <v>0</v>
      </c>
      <c r="AB647" s="228" t="str">
        <f t="shared" si="103"/>
        <v/>
      </c>
    </row>
    <row r="648" spans="1:28" s="227" customFormat="1" ht="20.25">
      <c r="A648" s="181"/>
      <c r="B648" s="182" t="str">
        <f>IF(LEN(A648)=0,"",INDEX('Smelter Look-up'!$A:$A,MATCH($A648,'Smelter Look-up'!$E:$E,0)))</f>
        <v/>
      </c>
      <c r="C648" s="186" t="str">
        <f>IF(LEN(A648)=0,"",INDEX('Smelter Look-up'!$C:$C,MATCH($A648,'Smelter Look-up'!$E:$E,0)))</f>
        <v/>
      </c>
      <c r="D648" s="230" t="str">
        <f>IF(ISBLANK(A648),"",INDEX('Smelter Look-up'!$C$5:$C$700,MATCH(A648,'Smelter Look-up'!$E$5:$E$700,0)))</f>
        <v/>
      </c>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2"/>
        <v>0</v>
      </c>
      <c r="AB648" s="228" t="str">
        <f t="shared" si="103"/>
        <v/>
      </c>
    </row>
    <row r="649" spans="1:28" s="227" customFormat="1" ht="20.25">
      <c r="A649" s="181"/>
      <c r="B649" s="182" t="str">
        <f>IF(LEN(A649)=0,"",INDEX('Smelter Look-up'!$A:$A,MATCH($A649,'Smelter Look-up'!$E:$E,0)))</f>
        <v/>
      </c>
      <c r="C649" s="186" t="str">
        <f>IF(LEN(A649)=0,"",INDEX('Smelter Look-up'!$C:$C,MATCH($A649,'Smelter Look-up'!$E:$E,0)))</f>
        <v/>
      </c>
      <c r="D649" s="230" t="str">
        <f>IF(ISBLANK(A649),"",INDEX('Smelter Look-up'!$C$5:$C$700,MATCH(A649,'Smelter Look-up'!$E$5:$E$700,0)))</f>
        <v/>
      </c>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25">
      <c r="A650" s="181"/>
      <c r="B650" s="182" t="str">
        <f>IF(LEN(A650)=0,"",INDEX('Smelter Look-up'!$A:$A,MATCH($A650,'Smelter Look-up'!$E:$E,0)))</f>
        <v/>
      </c>
      <c r="C650" s="186" t="str">
        <f>IF(LEN(A650)=0,"",INDEX('Smelter Look-up'!$C:$C,MATCH($A650,'Smelter Look-up'!$E:$E,0)))</f>
        <v/>
      </c>
      <c r="D650" s="230" t="str">
        <f>IF(ISBLANK(A650),"",INDEX('Smelter Look-up'!$C$5:$C$700,MATCH(A650,'Smelter Look-up'!$E$5:$E$700,0)))</f>
        <v/>
      </c>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25">
      <c r="A651" s="181"/>
      <c r="B651" s="182" t="str">
        <f>IF(LEN(A651)=0,"",INDEX('Smelter Look-up'!$A:$A,MATCH($A651,'Smelter Look-up'!$E:$E,0)))</f>
        <v/>
      </c>
      <c r="C651" s="186" t="str">
        <f>IF(LEN(A651)=0,"",INDEX('Smelter Look-up'!$C:$C,MATCH($A651,'Smelter Look-up'!$E:$E,0)))</f>
        <v/>
      </c>
      <c r="D651" s="230" t="str">
        <f>IF(ISBLANK(A651),"",INDEX('Smelter Look-up'!$C$5:$C$700,MATCH(A651,'Smelter Look-up'!$E$5:$E$700,0)))</f>
        <v/>
      </c>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25">
      <c r="A652" s="181"/>
      <c r="B652" s="182" t="str">
        <f>IF(LEN(A652)=0,"",INDEX('Smelter Look-up'!$A:$A,MATCH($A652,'Smelter Look-up'!$E:$E,0)))</f>
        <v/>
      </c>
      <c r="C652" s="186" t="str">
        <f>IF(LEN(A652)=0,"",INDEX('Smelter Look-up'!$C:$C,MATCH($A652,'Smelter Look-up'!$E:$E,0)))</f>
        <v/>
      </c>
      <c r="D652" s="230" t="str">
        <f>IF(ISBLANK(A652),"",INDEX('Smelter Look-up'!$C$5:$C$700,MATCH(A652,'Smelter Look-up'!$E$5:$E$700,0)))</f>
        <v/>
      </c>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1"/>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2"/>
        <v>0</v>
      </c>
      <c r="AB652" s="228" t="str">
        <f t="shared" si="103"/>
        <v/>
      </c>
    </row>
    <row r="653" spans="1:28" s="227" customFormat="1" ht="20.25">
      <c r="A653" s="181"/>
      <c r="B653" s="182" t="str">
        <f>IF(LEN(A653)=0,"",INDEX('Smelter Look-up'!$A:$A,MATCH($A653,'Smelter Look-up'!$E:$E,0)))</f>
        <v/>
      </c>
      <c r="C653" s="186" t="str">
        <f>IF(LEN(A653)=0,"",INDEX('Smelter Look-up'!$C:$C,MATCH($A653,'Smelter Look-up'!$E:$E,0)))</f>
        <v/>
      </c>
      <c r="D653" s="230" t="str">
        <f>IF(ISBLANK(A653),"",INDEX('Smelter Look-up'!$C$5:$C$700,MATCH(A653,'Smelter Look-up'!$E$5:$E$700,0)))</f>
        <v/>
      </c>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2"/>
        <v>0</v>
      </c>
      <c r="AB653" s="228" t="str">
        <f t="shared" si="103"/>
        <v/>
      </c>
    </row>
    <row r="654" spans="1:28" s="227" customFormat="1" ht="20.25">
      <c r="A654" s="181"/>
      <c r="B654" s="182" t="str">
        <f>IF(LEN(A654)=0,"",INDEX('Smelter Look-up'!$A:$A,MATCH($A654,'Smelter Look-up'!$E:$E,0)))</f>
        <v/>
      </c>
      <c r="C654" s="186" t="str">
        <f>IF(LEN(A654)=0,"",INDEX('Smelter Look-up'!$C:$C,MATCH($A654,'Smelter Look-up'!$E:$E,0)))</f>
        <v/>
      </c>
      <c r="D654" s="230" t="str">
        <f>IF(ISBLANK(A654),"",INDEX('Smelter Look-up'!$C$5:$C$700,MATCH(A654,'Smelter Look-up'!$E$5:$E$700,0)))</f>
        <v/>
      </c>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2"/>
        <v>0</v>
      </c>
      <c r="AB654" s="228" t="str">
        <f t="shared" si="103"/>
        <v/>
      </c>
    </row>
    <row r="655" spans="1:28" s="227" customFormat="1" ht="20.25">
      <c r="A655" s="181"/>
      <c r="B655" s="182" t="str">
        <f>IF(LEN(A655)=0,"",INDEX('Smelter Look-up'!$A:$A,MATCH($A655,'Smelter Look-up'!$E:$E,0)))</f>
        <v/>
      </c>
      <c r="C655" s="186" t="str">
        <f>IF(LEN(A655)=0,"",INDEX('Smelter Look-up'!$C:$C,MATCH($A655,'Smelter Look-up'!$E:$E,0)))</f>
        <v/>
      </c>
      <c r="D655" s="230" t="str">
        <f>IF(ISBLANK(A655),"",INDEX('Smelter Look-up'!$C$5:$C$700,MATCH(A655,'Smelter Look-up'!$E$5:$E$700,0)))</f>
        <v/>
      </c>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2"/>
        <v>0</v>
      </c>
      <c r="AB655" s="228" t="str">
        <f t="shared" si="103"/>
        <v/>
      </c>
    </row>
    <row r="656" spans="1:28" s="227" customFormat="1" ht="20.25">
      <c r="A656" s="181"/>
      <c r="B656" s="182" t="str">
        <f>IF(LEN(A656)=0,"",INDEX('Smelter Look-up'!$A:$A,MATCH($A656,'Smelter Look-up'!$E:$E,0)))</f>
        <v/>
      </c>
      <c r="C656" s="186" t="str">
        <f>IF(LEN(A656)=0,"",INDEX('Smelter Look-up'!$C:$C,MATCH($A656,'Smelter Look-up'!$E:$E,0)))</f>
        <v/>
      </c>
      <c r="D656" s="230" t="str">
        <f>IF(ISBLANK(A656),"",INDEX('Smelter Look-up'!$C$5:$C$700,MATCH(A656,'Smelter Look-up'!$E$5:$E$700,0)))</f>
        <v/>
      </c>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2"/>
        <v>0</v>
      </c>
      <c r="AB656" s="228" t="str">
        <f t="shared" si="103"/>
        <v/>
      </c>
    </row>
    <row r="657" spans="1:28" s="227" customFormat="1" ht="20.25">
      <c r="A657" s="262"/>
      <c r="B657" s="182" t="str">
        <f>IF(LEN(A657)=0,"",INDEX('Smelter Look-up'!$A:$A,MATCH($A657,'Smelter Look-up'!$E:$E,0)))</f>
        <v/>
      </c>
      <c r="C657" s="186" t="str">
        <f>IF(LEN(A657)=0,"",INDEX('Smelter Look-up'!$C:$C,MATCH($A657,'Smelter Look-up'!$E:$E,0)))</f>
        <v/>
      </c>
      <c r="D657" s="230" t="str">
        <f>IF(ISBLANK(A657),"",INDEX('Smelter Look-up'!$C$5:$C$700,MATCH(A657,'Smelter Look-up'!$E$5:$E$700,0)))</f>
        <v/>
      </c>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2"/>
        <v>0</v>
      </c>
      <c r="AB657" s="228" t="str">
        <f t="shared" si="103"/>
        <v/>
      </c>
    </row>
    <row r="658" spans="1:28" s="227" customFormat="1" ht="20.25">
      <c r="A658" s="262"/>
      <c r="B658" s="182" t="str">
        <f>IF(LEN(A658)=0,"",INDEX('Smelter Look-up'!$A:$A,MATCH($A658,'Smelter Look-up'!$E:$E,0)))</f>
        <v/>
      </c>
      <c r="C658" s="186" t="str">
        <f>IF(LEN(A658)=0,"",INDEX('Smelter Look-up'!$C:$C,MATCH($A658,'Smelter Look-up'!$E:$E,0)))</f>
        <v/>
      </c>
      <c r="D658" s="230" t="str">
        <f>IF(ISBLANK(A658),"",INDEX('Smelter Look-up'!$C$5:$C$700,MATCH(A658,'Smelter Look-up'!$E$5:$E$700,0)))</f>
        <v/>
      </c>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2"/>
        <v>0</v>
      </c>
      <c r="AB658" s="228" t="str">
        <f t="shared" si="103"/>
        <v/>
      </c>
    </row>
    <row r="659" spans="1:28" s="227" customFormat="1" ht="20.25">
      <c r="A659" s="262"/>
      <c r="B659" s="182" t="str">
        <f>IF(LEN(A659)=0,"",INDEX('Smelter Look-up'!$A:$A,MATCH($A659,'Smelter Look-up'!$E:$E,0)))</f>
        <v/>
      </c>
      <c r="C659" s="186" t="str">
        <f>IF(LEN(A659)=0,"",INDEX('Smelter Look-up'!$C:$C,MATCH($A659,'Smelter Look-up'!$E:$E,0)))</f>
        <v/>
      </c>
      <c r="D659" s="230" t="str">
        <f>IF(ISBLANK(A659),"",INDEX('Smelter Look-up'!$C$5:$C$700,MATCH(A659,'Smelter Look-up'!$E$5:$E$700,0)))</f>
        <v/>
      </c>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2"/>
        <v>0</v>
      </c>
      <c r="AB659" s="228" t="str">
        <f t="shared" si="103"/>
        <v/>
      </c>
    </row>
    <row r="660" spans="1:28" s="227" customFormat="1" ht="20.25">
      <c r="A660" s="262"/>
      <c r="B660" s="182" t="str">
        <f>IF(LEN(A660)=0,"",INDEX('Smelter Look-up'!$A:$A,MATCH($A660,'Smelter Look-up'!$E:$E,0)))</f>
        <v/>
      </c>
      <c r="C660" s="186" t="str">
        <f>IF(LEN(A660)=0,"",INDEX('Smelter Look-up'!$C:$C,MATCH($A660,'Smelter Look-up'!$E:$E,0)))</f>
        <v/>
      </c>
      <c r="D660" s="230" t="str">
        <f>IF(ISBLANK(A660),"",INDEX('Smelter Look-up'!$C$5:$C$700,MATCH(A660,'Smelter Look-up'!$E$5:$E$700,0)))</f>
        <v/>
      </c>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2"/>
        <v>0</v>
      </c>
      <c r="AB660" s="228" t="str">
        <f t="shared" si="103"/>
        <v/>
      </c>
    </row>
    <row r="661" spans="1:28" s="227" customFormat="1" ht="20.25">
      <c r="A661" s="262"/>
      <c r="B661" s="182" t="str">
        <f>IF(LEN(A661)=0,"",INDEX('Smelter Look-up'!$A:$A,MATCH($A661,'Smelter Look-up'!$E:$E,0)))</f>
        <v/>
      </c>
      <c r="C661" s="186" t="str">
        <f>IF(LEN(A661)=0,"",INDEX('Smelter Look-up'!$C:$C,MATCH($A661,'Smelter Look-up'!$E:$E,0)))</f>
        <v/>
      </c>
      <c r="D661" s="230" t="str">
        <f>IF(ISBLANK(A661),"",INDEX('Smelter Look-up'!$C$5:$C$700,MATCH(A661,'Smelter Look-up'!$E$5:$E$700,0)))</f>
        <v/>
      </c>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2"/>
        <v>0</v>
      </c>
      <c r="AB661" s="228" t="str">
        <f t="shared" si="103"/>
        <v/>
      </c>
    </row>
    <row r="662" spans="1:28" s="227" customFormat="1" ht="20.25">
      <c r="A662" s="181"/>
      <c r="B662" s="182" t="str">
        <f>IF(LEN(A662)=0,"",INDEX('Smelter Look-up'!$A:$A,MATCH($A662,'Smelter Look-up'!$E:$E,0)))</f>
        <v/>
      </c>
      <c r="C662" s="186" t="str">
        <f>IF(LEN(A662)=0,"",INDEX('Smelter Look-up'!$C:$C,MATCH($A662,'Smelter Look-up'!$E:$E,0)))</f>
        <v/>
      </c>
      <c r="D662" s="230" t="str">
        <f>IF(ISBLANK(A662),"",INDEX('Smelter Look-up'!$C$5:$C$700,MATCH(A662,'Smelter Look-up'!$E$5:$E$700,0)))</f>
        <v/>
      </c>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2"/>
        <v>0</v>
      </c>
      <c r="AB662" s="228" t="str">
        <f t="shared" si="103"/>
        <v/>
      </c>
    </row>
    <row r="663" spans="1:28" s="227" customFormat="1" ht="20.25">
      <c r="A663" s="181"/>
      <c r="B663" s="182" t="str">
        <f>IF(LEN(A663)=0,"",INDEX('Smelter Look-up'!$A:$A,MATCH($A663,'Smelter Look-up'!$E:$E,0)))</f>
        <v/>
      </c>
      <c r="C663" s="186" t="str">
        <f>IF(LEN(A663)=0,"",INDEX('Smelter Look-up'!$C:$C,MATCH($A663,'Smelter Look-up'!$E:$E,0)))</f>
        <v/>
      </c>
      <c r="D663" s="230" t="str">
        <f>IF(ISBLANK(A663),"",INDEX('Smelter Look-up'!$C$5:$C$700,MATCH(A663,'Smelter Look-up'!$E$5:$E$700,0)))</f>
        <v/>
      </c>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2"/>
        <v>0</v>
      </c>
      <c r="AB663" s="228" t="str">
        <f t="shared" si="103"/>
        <v/>
      </c>
    </row>
    <row r="664" spans="1:28" s="227" customFormat="1" ht="20.25">
      <c r="A664" s="181"/>
      <c r="B664" s="182" t="str">
        <f>IF(LEN(A664)=0,"",INDEX('Smelter Look-up'!$A:$A,MATCH($A664,'Smelter Look-up'!$E:$E,0)))</f>
        <v/>
      </c>
      <c r="C664" s="186" t="str">
        <f>IF(LEN(A664)=0,"",INDEX('Smelter Look-up'!$C:$C,MATCH($A664,'Smelter Look-up'!$E:$E,0)))</f>
        <v/>
      </c>
      <c r="D664" s="230" t="str">
        <f>IF(ISBLANK(A664),"",INDEX('Smelter Look-up'!$C$5:$C$700,MATCH(A664,'Smelter Look-up'!$E$5:$E$700,0)))</f>
        <v/>
      </c>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2"/>
        <v>0</v>
      </c>
      <c r="AB664" s="228" t="str">
        <f t="shared" si="103"/>
        <v/>
      </c>
    </row>
    <row r="665" spans="1:28" s="227" customFormat="1" ht="20.25">
      <c r="A665" s="181"/>
      <c r="B665" s="182" t="str">
        <f>IF(LEN(A665)=0,"",INDEX('Smelter Look-up'!$A:$A,MATCH($A665,'Smelter Look-up'!$E:$E,0)))</f>
        <v/>
      </c>
      <c r="C665" s="186" t="str">
        <f>IF(LEN(A665)=0,"",INDEX('Smelter Look-up'!$C:$C,MATCH($A665,'Smelter Look-up'!$E:$E,0)))</f>
        <v/>
      </c>
      <c r="D665" s="230" t="str">
        <f>IF(ISBLANK(A665),"",INDEX('Smelter Look-up'!$C$5:$C$700,MATCH(A665,'Smelter Look-up'!$E$5:$E$700,0)))</f>
        <v/>
      </c>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104">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105">IF(AND(C665="Smelter not listed",OR(LEN(D665)=0,LEN(E665)=0)),1,0)</f>
        <v>0</v>
      </c>
      <c r="AB665" s="228" t="str">
        <f t="shared" ref="AB665:AB695" si="106">B665&amp;C665</f>
        <v/>
      </c>
    </row>
    <row r="666" spans="1:28" s="227" customFormat="1" ht="20.25">
      <c r="A666" s="181"/>
      <c r="B666" s="182" t="str">
        <f>IF(LEN(A666)=0,"",INDEX('Smelter Look-up'!$A:$A,MATCH($A666,'Smelter Look-up'!$E:$E,0)))</f>
        <v/>
      </c>
      <c r="C666" s="186" t="str">
        <f>IF(LEN(A666)=0,"",INDEX('Smelter Look-up'!$C:$C,MATCH($A666,'Smelter Look-up'!$E:$E,0)))</f>
        <v/>
      </c>
      <c r="D666" s="230" t="str">
        <f>IF(ISBLANK(A666),"",INDEX('Smelter Look-up'!$C$5:$C$700,MATCH(A666,'Smelter Look-up'!$E$5:$E$700,0)))</f>
        <v/>
      </c>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t="str">
        <f>IF(ISBLANK(A667),"",INDEX('Smelter Look-up'!$C$5:$C$700,MATCH(A667,'Smelter Look-up'!$E$5:$E$700,0)))</f>
        <v/>
      </c>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t="str">
        <f>IF(ISBLANK(A668),"",INDEX('Smelter Look-up'!$C$5:$C$700,MATCH(A668,'Smelter Look-up'!$E$5:$E$700,0)))</f>
        <v/>
      </c>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25">
      <c r="A669" s="181"/>
      <c r="B669" s="182" t="str">
        <f>IF(LEN(A669)=0,"",INDEX('Smelter Look-up'!$A:$A,MATCH($A669,'Smelter Look-up'!$E:$E,0)))</f>
        <v/>
      </c>
      <c r="C669" s="186" t="str">
        <f>IF(LEN(A669)=0,"",INDEX('Smelter Look-up'!$C:$C,MATCH($A669,'Smelter Look-up'!$E:$E,0)))</f>
        <v/>
      </c>
      <c r="D669" s="230" t="str">
        <f>IF(ISBLANK(A669),"",INDEX('Smelter Look-up'!$C$5:$C$700,MATCH(A669,'Smelter Look-up'!$E$5:$E$700,0)))</f>
        <v/>
      </c>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25">
      <c r="A670" s="181"/>
      <c r="B670" s="182" t="str">
        <f>IF(LEN(A670)=0,"",INDEX('Smelter Look-up'!$A:$A,MATCH($A670,'Smelter Look-up'!$E:$E,0)))</f>
        <v/>
      </c>
      <c r="C670" s="186" t="str">
        <f>IF(LEN(A670)=0,"",INDEX('Smelter Look-up'!$C:$C,MATCH($A670,'Smelter Look-up'!$E:$E,0)))</f>
        <v/>
      </c>
      <c r="D670" s="230" t="str">
        <f>IF(ISBLANK(A670),"",INDEX('Smelter Look-up'!$C$5:$C$700,MATCH(A670,'Smelter Look-up'!$E$5:$E$700,0)))</f>
        <v/>
      </c>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25">
      <c r="A671" s="181"/>
      <c r="B671" s="182" t="str">
        <f>IF(LEN(A671)=0,"",INDEX('Smelter Look-up'!$A:$A,MATCH($A671,'Smelter Look-up'!$E:$E,0)))</f>
        <v/>
      </c>
      <c r="C671" s="186" t="str">
        <f>IF(LEN(A671)=0,"",INDEX('Smelter Look-up'!$C:$C,MATCH($A671,'Smelter Look-up'!$E:$E,0)))</f>
        <v/>
      </c>
      <c r="D671" s="230" t="str">
        <f>IF(ISBLANK(A671),"",INDEX('Smelter Look-up'!$C$5:$C$700,MATCH(A671,'Smelter Look-up'!$E$5:$E$700,0)))</f>
        <v/>
      </c>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25">
      <c r="A672" s="181"/>
      <c r="B672" s="182" t="str">
        <f>IF(LEN(A672)=0,"",INDEX('Smelter Look-up'!$A:$A,MATCH($A672,'Smelter Look-up'!$E:$E,0)))</f>
        <v/>
      </c>
      <c r="C672" s="186" t="str">
        <f>IF(LEN(A672)=0,"",INDEX('Smelter Look-up'!$C:$C,MATCH($A672,'Smelter Look-up'!$E:$E,0)))</f>
        <v/>
      </c>
      <c r="D672" s="230" t="str">
        <f>IF(ISBLANK(A672),"",INDEX('Smelter Look-up'!$C$5:$C$700,MATCH(A672,'Smelter Look-up'!$E$5:$E$700,0)))</f>
        <v/>
      </c>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25">
      <c r="A673" s="181"/>
      <c r="B673" s="182" t="str">
        <f>IF(LEN(A673)=0,"",INDEX('Smelter Look-up'!$A:$A,MATCH($A673,'Smelter Look-up'!$E:$E,0)))</f>
        <v/>
      </c>
      <c r="C673" s="186" t="str">
        <f>IF(LEN(A673)=0,"",INDEX('Smelter Look-up'!$C:$C,MATCH($A673,'Smelter Look-up'!$E:$E,0)))</f>
        <v/>
      </c>
      <c r="D673" s="230" t="str">
        <f>IF(ISBLANK(A673),"",INDEX('Smelter Look-up'!$C$5:$C$700,MATCH(A673,'Smelter Look-up'!$E$5:$E$700,0)))</f>
        <v/>
      </c>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5"/>
        <v>0</v>
      </c>
      <c r="AB673" s="228" t="str">
        <f t="shared" si="106"/>
        <v/>
      </c>
    </row>
    <row r="674" spans="1:28" s="227" customFormat="1" ht="20.25">
      <c r="A674" s="181"/>
      <c r="B674" s="182" t="str">
        <f>IF(LEN(A674)=0,"",INDEX('Smelter Look-up'!$A:$A,MATCH($A674,'Smelter Look-up'!$E:$E,0)))</f>
        <v/>
      </c>
      <c r="C674" s="186" t="str">
        <f>IF(LEN(A674)=0,"",INDEX('Smelter Look-up'!$C:$C,MATCH($A674,'Smelter Look-up'!$E:$E,0)))</f>
        <v/>
      </c>
      <c r="D674" s="230" t="str">
        <f>IF(ISBLANK(A674),"",INDEX('Smelter Look-up'!$C$5:$C$700,MATCH(A674,'Smelter Look-up'!$E$5:$E$700,0)))</f>
        <v/>
      </c>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5"/>
        <v>0</v>
      </c>
      <c r="AB674" s="228" t="str">
        <f t="shared" si="106"/>
        <v/>
      </c>
    </row>
    <row r="675" spans="1:28" s="227" customFormat="1" ht="20.25">
      <c r="A675" s="181"/>
      <c r="B675" s="182" t="str">
        <f>IF(LEN(A675)=0,"",INDEX('Smelter Look-up'!$A:$A,MATCH($A675,'Smelter Look-up'!$E:$E,0)))</f>
        <v/>
      </c>
      <c r="C675" s="186" t="str">
        <f>IF(LEN(A675)=0,"",INDEX('Smelter Look-up'!$C:$C,MATCH($A675,'Smelter Look-up'!$E:$E,0)))</f>
        <v/>
      </c>
      <c r="D675" s="230" t="str">
        <f>IF(ISBLANK(A675),"",INDEX('Smelter Look-up'!$C$5:$C$700,MATCH(A675,'Smelter Look-up'!$E$5:$E$700,0)))</f>
        <v/>
      </c>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5"/>
        <v>0</v>
      </c>
      <c r="AB675" s="228" t="str">
        <f t="shared" si="106"/>
        <v/>
      </c>
    </row>
    <row r="676" spans="1:28" s="227" customFormat="1" ht="20.25">
      <c r="A676" s="181"/>
      <c r="B676" s="182" t="str">
        <f>IF(LEN(A676)=0,"",INDEX('Smelter Look-up'!$A:$A,MATCH($A676,'Smelter Look-up'!$E:$E,0)))</f>
        <v/>
      </c>
      <c r="C676" s="186" t="str">
        <f>IF(LEN(A676)=0,"",INDEX('Smelter Look-up'!$C:$C,MATCH($A676,'Smelter Look-up'!$E:$E,0)))</f>
        <v/>
      </c>
      <c r="D676" s="230" t="str">
        <f>IF(ISBLANK(A676),"",INDEX('Smelter Look-up'!$C$5:$C$700,MATCH(A676,'Smelter Look-up'!$E$5:$E$700,0)))</f>
        <v/>
      </c>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5"/>
        <v>0</v>
      </c>
      <c r="AB676" s="228" t="str">
        <f t="shared" si="106"/>
        <v/>
      </c>
    </row>
    <row r="677" spans="1:28" s="227" customFormat="1" ht="20.25">
      <c r="A677" s="181"/>
      <c r="B677" s="182" t="str">
        <f>IF(LEN(A677)=0,"",INDEX('Smelter Look-up'!$A:$A,MATCH($A677,'Smelter Look-up'!$E:$E,0)))</f>
        <v/>
      </c>
      <c r="C677" s="186" t="str">
        <f>IF(LEN(A677)=0,"",INDEX('Smelter Look-up'!$C:$C,MATCH($A677,'Smelter Look-up'!$E:$E,0)))</f>
        <v/>
      </c>
      <c r="D677" s="230" t="str">
        <f>IF(ISBLANK(A677),"",INDEX('Smelter Look-up'!$C$5:$C$700,MATCH(A677,'Smelter Look-up'!$E$5:$E$700,0)))</f>
        <v/>
      </c>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5"/>
        <v>0</v>
      </c>
      <c r="AB677" s="228" t="str">
        <f t="shared" si="106"/>
        <v/>
      </c>
    </row>
    <row r="678" spans="1:28" s="227" customFormat="1" ht="20.25">
      <c r="A678" s="181"/>
      <c r="B678" s="182" t="str">
        <f>IF(LEN(A678)=0,"",INDEX('Smelter Look-up'!$A:$A,MATCH($A678,'Smelter Look-up'!$E:$E,0)))</f>
        <v/>
      </c>
      <c r="C678" s="186" t="str">
        <f>IF(LEN(A678)=0,"",INDEX('Smelter Look-up'!$C:$C,MATCH($A678,'Smelter Look-up'!$E:$E,0)))</f>
        <v/>
      </c>
      <c r="D678" s="230" t="str">
        <f>IF(ISBLANK(A678),"",INDEX('Smelter Look-up'!$C$5:$C$700,MATCH(A678,'Smelter Look-up'!$E$5:$E$700,0)))</f>
        <v/>
      </c>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5"/>
        <v>0</v>
      </c>
      <c r="AB678" s="228" t="str">
        <f t="shared" si="106"/>
        <v/>
      </c>
    </row>
    <row r="679" spans="1:28" s="227" customFormat="1" ht="20.25">
      <c r="A679" s="181"/>
      <c r="B679" s="182" t="str">
        <f>IF(LEN(A679)=0,"",INDEX('Smelter Look-up'!$A:$A,MATCH($A679,'Smelter Look-up'!$E:$E,0)))</f>
        <v/>
      </c>
      <c r="C679" s="186" t="str">
        <f>IF(LEN(A679)=0,"",INDEX('Smelter Look-up'!$C:$C,MATCH($A679,'Smelter Look-up'!$E:$E,0)))</f>
        <v/>
      </c>
      <c r="D679" s="230" t="str">
        <f>IF(ISBLANK(A679),"",INDEX('Smelter Look-up'!$C$5:$C$700,MATCH(A679,'Smelter Look-up'!$E$5:$E$700,0)))</f>
        <v/>
      </c>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5"/>
        <v>0</v>
      </c>
      <c r="AB679" s="228" t="str">
        <f t="shared" si="106"/>
        <v/>
      </c>
    </row>
    <row r="680" spans="1:28" s="227" customFormat="1" ht="20.25">
      <c r="A680" s="181"/>
      <c r="B680" s="182" t="str">
        <f>IF(LEN(A680)=0,"",INDEX('Smelter Look-up'!$A:$A,MATCH($A680,'Smelter Look-up'!$E:$E,0)))</f>
        <v/>
      </c>
      <c r="C680" s="186" t="str">
        <f>IF(LEN(A680)=0,"",INDEX('Smelter Look-up'!$C:$C,MATCH($A680,'Smelter Look-up'!$E:$E,0)))</f>
        <v/>
      </c>
      <c r="D680" s="230" t="str">
        <f>IF(ISBLANK(A680),"",INDEX('Smelter Look-up'!$C$5:$C$700,MATCH(A680,'Smelter Look-up'!$E$5:$E$700,0)))</f>
        <v/>
      </c>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5"/>
        <v>0</v>
      </c>
      <c r="AB680" s="228" t="str">
        <f t="shared" si="106"/>
        <v/>
      </c>
    </row>
    <row r="681" spans="1:28" s="227" customFormat="1" ht="20.25">
      <c r="A681" s="181"/>
      <c r="B681" s="182" t="str">
        <f>IF(LEN(A681)=0,"",INDEX('Smelter Look-up'!$A:$A,MATCH($A681,'Smelter Look-up'!$E:$E,0)))</f>
        <v/>
      </c>
      <c r="C681" s="186" t="str">
        <f>IF(LEN(A681)=0,"",INDEX('Smelter Look-up'!$C:$C,MATCH($A681,'Smelter Look-up'!$E:$E,0)))</f>
        <v/>
      </c>
      <c r="D681" s="230" t="str">
        <f>IF(ISBLANK(A681),"",INDEX('Smelter Look-up'!$C$5:$C$700,MATCH(A681,'Smelter Look-up'!$E$5:$E$700,0)))</f>
        <v/>
      </c>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25">
      <c r="A682" s="181"/>
      <c r="B682" s="182" t="str">
        <f>IF(LEN(A682)=0,"",INDEX('Smelter Look-up'!$A:$A,MATCH($A682,'Smelter Look-up'!$E:$E,0)))</f>
        <v/>
      </c>
      <c r="C682" s="186" t="str">
        <f>IF(LEN(A682)=0,"",INDEX('Smelter Look-up'!$C:$C,MATCH($A682,'Smelter Look-up'!$E:$E,0)))</f>
        <v/>
      </c>
      <c r="D682" s="230" t="str">
        <f>IF(ISBLANK(A682),"",INDEX('Smelter Look-up'!$C$5:$C$700,MATCH(A682,'Smelter Look-up'!$E$5:$E$700,0)))</f>
        <v/>
      </c>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25">
      <c r="A683" s="181"/>
      <c r="B683" s="182" t="str">
        <f>IF(LEN(A683)=0,"",INDEX('Smelter Look-up'!$A:$A,MATCH($A683,'Smelter Look-up'!$E:$E,0)))</f>
        <v/>
      </c>
      <c r="C683" s="186" t="str">
        <f>IF(LEN(A683)=0,"",INDEX('Smelter Look-up'!$C:$C,MATCH($A683,'Smelter Look-up'!$E:$E,0)))</f>
        <v/>
      </c>
      <c r="D683" s="230" t="str">
        <f>IF(ISBLANK(A683),"",INDEX('Smelter Look-up'!$C$5:$C$700,MATCH(A683,'Smelter Look-up'!$E$5:$E$700,0)))</f>
        <v/>
      </c>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5"/>
        <v>0</v>
      </c>
      <c r="AB683" s="228" t="str">
        <f t="shared" si="106"/>
        <v/>
      </c>
    </row>
    <row r="684" spans="1:28" s="227" customFormat="1" ht="20.25">
      <c r="A684" s="181"/>
      <c r="B684" s="182" t="str">
        <f>IF(LEN(A684)=0,"",INDEX('Smelter Look-up'!$A:$A,MATCH($A684,'Smelter Look-up'!$E:$E,0)))</f>
        <v/>
      </c>
      <c r="C684" s="186" t="str">
        <f>IF(LEN(A684)=0,"",INDEX('Smelter Look-up'!$C:$C,MATCH($A684,'Smelter Look-up'!$E:$E,0)))</f>
        <v/>
      </c>
      <c r="D684" s="230" t="str">
        <f>IF(ISBLANK(A684),"",INDEX('Smelter Look-up'!$C$5:$C$700,MATCH(A684,'Smelter Look-up'!$E$5:$E$700,0)))</f>
        <v/>
      </c>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5"/>
        <v>0</v>
      </c>
      <c r="AB684" s="228" t="str">
        <f t="shared" si="106"/>
        <v/>
      </c>
    </row>
    <row r="685" spans="1:28" s="227" customFormat="1" ht="20.25">
      <c r="A685" s="181"/>
      <c r="B685" s="182" t="str">
        <f>IF(LEN(A685)=0,"",INDEX('Smelter Look-up'!$A:$A,MATCH($A685,'Smelter Look-up'!$E:$E,0)))</f>
        <v/>
      </c>
      <c r="C685" s="186" t="str">
        <f>IF(LEN(A685)=0,"",INDEX('Smelter Look-up'!$C:$C,MATCH($A685,'Smelter Look-up'!$E:$E,0)))</f>
        <v/>
      </c>
      <c r="D685" s="230" t="str">
        <f>IF(ISBLANK(A685),"",INDEX('Smelter Look-up'!$C$5:$C$700,MATCH(A685,'Smelter Look-up'!$E$5:$E$700,0)))</f>
        <v/>
      </c>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5"/>
        <v>0</v>
      </c>
      <c r="AB685" s="228" t="str">
        <f t="shared" si="106"/>
        <v/>
      </c>
    </row>
    <row r="686" spans="1:28" s="227" customFormat="1" ht="20.25">
      <c r="A686" s="181"/>
      <c r="B686" s="182" t="str">
        <f>IF(LEN(A686)=0,"",INDEX('Smelter Look-up'!$A:$A,MATCH($A686,'Smelter Look-up'!$E:$E,0)))</f>
        <v/>
      </c>
      <c r="C686" s="186" t="str">
        <f>IF(LEN(A686)=0,"",INDEX('Smelter Look-up'!$C:$C,MATCH($A686,'Smelter Look-up'!$E:$E,0)))</f>
        <v/>
      </c>
      <c r="D686" s="230" t="str">
        <f>IF(ISBLANK(A686),"",INDEX('Smelter Look-up'!$C$5:$C$700,MATCH(A686,'Smelter Look-up'!$E$5:$E$700,0)))</f>
        <v/>
      </c>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5"/>
        <v>0</v>
      </c>
      <c r="AB686" s="228" t="str">
        <f t="shared" si="106"/>
        <v/>
      </c>
    </row>
    <row r="687" spans="1:28" s="227" customFormat="1" ht="20.25">
      <c r="A687" s="181"/>
      <c r="B687" s="182" t="str">
        <f>IF(LEN(A687)=0,"",INDEX('Smelter Look-up'!$A:$A,MATCH($A687,'Smelter Look-up'!$E:$E,0)))</f>
        <v/>
      </c>
      <c r="C687" s="186" t="str">
        <f>IF(LEN(A687)=0,"",INDEX('Smelter Look-up'!$C:$C,MATCH($A687,'Smelter Look-up'!$E:$E,0)))</f>
        <v/>
      </c>
      <c r="D687" s="230" t="str">
        <f>IF(ISBLANK(A687),"",INDEX('Smelter Look-up'!$C$5:$C$700,MATCH(A687,'Smelter Look-up'!$E$5:$E$700,0)))</f>
        <v/>
      </c>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5"/>
        <v>0</v>
      </c>
      <c r="AB687" s="228" t="str">
        <f t="shared" si="106"/>
        <v/>
      </c>
    </row>
    <row r="688" spans="1:28" s="227" customFormat="1" ht="20.25">
      <c r="A688" s="181"/>
      <c r="B688" s="182" t="str">
        <f>IF(LEN(A688)=0,"",INDEX('Smelter Look-up'!$A:$A,MATCH($A688,'Smelter Look-up'!$E:$E,0)))</f>
        <v/>
      </c>
      <c r="C688" s="186" t="str">
        <f>IF(LEN(A688)=0,"",INDEX('Smelter Look-up'!$C:$C,MATCH($A688,'Smelter Look-up'!$E:$E,0)))</f>
        <v/>
      </c>
      <c r="D688" s="230" t="str">
        <f>IF(ISBLANK(A688),"",INDEX('Smelter Look-up'!$C$5:$C$700,MATCH(A688,'Smelter Look-up'!$E$5:$E$700,0)))</f>
        <v/>
      </c>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5"/>
        <v>0</v>
      </c>
      <c r="AB688" s="228" t="str">
        <f t="shared" si="106"/>
        <v/>
      </c>
    </row>
    <row r="689" spans="1:28" s="227" customFormat="1" ht="20.25">
      <c r="A689" s="181"/>
      <c r="B689" s="182" t="str">
        <f>IF(LEN(A689)=0,"",INDEX('Smelter Look-up'!$A:$A,MATCH($A689,'Smelter Look-up'!$E:$E,0)))</f>
        <v/>
      </c>
      <c r="C689" s="186" t="str">
        <f>IF(LEN(A689)=0,"",INDEX('Smelter Look-up'!$C:$C,MATCH($A689,'Smelter Look-up'!$E:$E,0)))</f>
        <v/>
      </c>
      <c r="D689" s="230" t="str">
        <f>IF(ISBLANK(A689),"",INDEX('Smelter Look-up'!$C$5:$C$700,MATCH(A689,'Smelter Look-up'!$E$5:$E$700,0)))</f>
        <v/>
      </c>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5"/>
        <v>0</v>
      </c>
      <c r="AB689" s="228" t="str">
        <f t="shared" si="106"/>
        <v/>
      </c>
    </row>
    <row r="690" spans="1:28" s="227" customFormat="1" ht="20.25">
      <c r="A690" s="181"/>
      <c r="B690" s="182" t="str">
        <f>IF(LEN(A690)=0,"",INDEX('Smelter Look-up'!$A:$A,MATCH($A690,'Smelter Look-up'!$E:$E,0)))</f>
        <v/>
      </c>
      <c r="C690" s="186" t="str">
        <f>IF(LEN(A690)=0,"",INDEX('Smelter Look-up'!$C:$C,MATCH($A690,'Smelter Look-up'!$E:$E,0)))</f>
        <v/>
      </c>
      <c r="D690" s="230" t="str">
        <f>IF(ISBLANK(A690),"",INDEX('Smelter Look-up'!$C$5:$C$700,MATCH(A690,'Smelter Look-up'!$E$5:$E$700,0)))</f>
        <v/>
      </c>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5"/>
        <v>0</v>
      </c>
      <c r="AB690" s="228" t="str">
        <f t="shared" si="106"/>
        <v/>
      </c>
    </row>
    <row r="691" spans="1:28" s="227" customFormat="1" ht="20.25">
      <c r="A691" s="181"/>
      <c r="B691" s="182" t="str">
        <f>IF(LEN(A691)=0,"",INDEX('Smelter Look-up'!$A:$A,MATCH($A691,'Smelter Look-up'!$E:$E,0)))</f>
        <v/>
      </c>
      <c r="C691" s="186" t="str">
        <f>IF(LEN(A691)=0,"",INDEX('Smelter Look-up'!$C:$C,MATCH($A691,'Smelter Look-up'!$E:$E,0)))</f>
        <v/>
      </c>
      <c r="D691" s="230" t="str">
        <f>IF(ISBLANK(A691),"",INDEX('Smelter Look-up'!$C$5:$C$700,MATCH(A691,'Smelter Look-up'!$E$5:$E$700,0)))</f>
        <v/>
      </c>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5"/>
        <v>0</v>
      </c>
      <c r="AB691" s="228" t="str">
        <f t="shared" si="106"/>
        <v/>
      </c>
    </row>
    <row r="692" spans="1:28" s="227" customFormat="1" ht="20.25">
      <c r="A692" s="181"/>
      <c r="B692" s="182" t="str">
        <f>IF(LEN(A692)=0,"",INDEX('Smelter Look-up'!$A:$A,MATCH($A692,'Smelter Look-up'!$E:$E,0)))</f>
        <v/>
      </c>
      <c r="C692" s="186" t="str">
        <f>IF(LEN(A692)=0,"",INDEX('Smelter Look-up'!$C:$C,MATCH($A692,'Smelter Look-up'!$E:$E,0)))</f>
        <v/>
      </c>
      <c r="D692" s="230" t="str">
        <f>IF(ISBLANK(A692),"",INDEX('Smelter Look-up'!$C$5:$C$700,MATCH(A692,'Smelter Look-up'!$E$5:$E$700,0)))</f>
        <v/>
      </c>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5"/>
        <v>0</v>
      </c>
      <c r="AB692" s="228" t="str">
        <f t="shared" si="106"/>
        <v/>
      </c>
    </row>
    <row r="693" spans="1:28" s="227" customFormat="1" ht="20.25">
      <c r="A693" s="181"/>
      <c r="B693" s="182" t="str">
        <f>IF(LEN(A693)=0,"",INDEX('Smelter Look-up'!$A:$A,MATCH($A693,'Smelter Look-up'!$E:$E,0)))</f>
        <v/>
      </c>
      <c r="C693" s="186" t="str">
        <f>IF(LEN(A693)=0,"",INDEX('Smelter Look-up'!$C:$C,MATCH($A693,'Smelter Look-up'!$E:$E,0)))</f>
        <v/>
      </c>
      <c r="D693" s="230" t="str">
        <f>IF(ISBLANK(A693),"",INDEX('Smelter Look-up'!$C$5:$C$700,MATCH(A693,'Smelter Look-up'!$E$5:$E$700,0)))</f>
        <v/>
      </c>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5"/>
        <v>0</v>
      </c>
      <c r="AB693" s="228" t="str">
        <f t="shared" si="106"/>
        <v/>
      </c>
    </row>
    <row r="694" spans="1:28" s="227" customFormat="1" ht="20.25">
      <c r="A694" s="181"/>
      <c r="B694" s="182" t="str">
        <f>IF(LEN(A694)=0,"",INDEX('Smelter Look-up'!$A:$A,MATCH($A694,'Smelter Look-up'!$E:$E,0)))</f>
        <v/>
      </c>
      <c r="C694" s="186" t="str">
        <f>IF(LEN(A694)=0,"",INDEX('Smelter Look-up'!$C:$C,MATCH($A694,'Smelter Look-up'!$E:$E,0)))</f>
        <v/>
      </c>
      <c r="D694" s="230" t="str">
        <f>IF(ISBLANK(A694),"",INDEX('Smelter Look-up'!$C$5:$C$700,MATCH(A694,'Smelter Look-up'!$E$5:$E$700,0)))</f>
        <v/>
      </c>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5"/>
        <v>0</v>
      </c>
      <c r="AB694" s="228" t="str">
        <f t="shared" si="106"/>
        <v/>
      </c>
    </row>
    <row r="695" spans="1:28" s="227" customFormat="1" ht="20.25">
      <c r="A695" s="181"/>
      <c r="B695" s="182" t="str">
        <f>IF(LEN(A695)=0,"",INDEX('Smelter Look-up'!$A:$A,MATCH($A695,'Smelter Look-up'!$E:$E,0)))</f>
        <v/>
      </c>
      <c r="C695" s="186" t="str">
        <f>IF(LEN(A695)=0,"",INDEX('Smelter Look-up'!$C:$C,MATCH($A695,'Smelter Look-up'!$E:$E,0)))</f>
        <v/>
      </c>
      <c r="D695" s="230" t="str">
        <f>IF(ISBLANK(A695),"",INDEX('Smelter Look-up'!$C$5:$C$700,MATCH(A695,'Smelter Look-up'!$E$5:$E$700,0)))</f>
        <v/>
      </c>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5"/>
        <v>0</v>
      </c>
      <c r="AB695" s="228" t="str">
        <f t="shared" si="106"/>
        <v/>
      </c>
    </row>
    <row r="696" spans="1:28" s="227" customFormat="1" ht="20.25">
      <c r="A696" s="181"/>
      <c r="B696" s="182" t="str">
        <f>IF(LEN(A696)=0,"",INDEX('Smelter Look-up'!$A:$A,MATCH($A696,'Smelter Look-up'!$E:$E,0)))</f>
        <v/>
      </c>
      <c r="C696" s="186" t="str">
        <f>IF(LEN(A696)=0,"",INDEX('Smelter Look-up'!$C:$C,MATCH($A696,'Smelter Look-up'!$E:$E,0)))</f>
        <v/>
      </c>
      <c r="D696" s="230" t="str">
        <f>IF(ISBLANK(A696),"",INDEX('Smelter Look-up'!$C$5:$C$700,MATCH(A696,'Smelter Look-up'!$E$5:$E$700,0)))</f>
        <v/>
      </c>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7">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8">IF(AND(C696="Smelter not listed",OR(LEN(D696)=0,LEN(E696)=0)),1,0)</f>
        <v>0</v>
      </c>
      <c r="AB696" s="228" t="str">
        <f t="shared" ref="AB696" si="109">B696&amp;C696</f>
        <v/>
      </c>
    </row>
    <row r="697" spans="1:28" s="227" customFormat="1" ht="20.25">
      <c r="A697" s="181"/>
      <c r="B697" s="182" t="str">
        <f>IF(LEN(A697)=0,"",INDEX('Smelter Look-up'!$A:$A,MATCH($A697,'Smelter Look-up'!$E:$E,0)))</f>
        <v/>
      </c>
      <c r="C697" s="186" t="str">
        <f>IF(LEN(A697)=0,"",INDEX('Smelter Look-up'!$C:$C,MATCH($A697,'Smelter Look-up'!$E:$E,0)))</f>
        <v/>
      </c>
      <c r="D697" s="230" t="str">
        <f>IF(ISBLANK(A697),"",INDEX('Smelter Look-up'!$C$5:$C$700,MATCH(A697,'Smelter Look-up'!$E$5:$E$700,0)))</f>
        <v/>
      </c>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10">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11">IF(AND(C697="Smelter not listed",OR(LEN(D697)=0,LEN(E697)=0)),1,0)</f>
        <v>0</v>
      </c>
      <c r="AB697" s="228" t="str">
        <f t="shared" ref="AB697:AB728" si="112">B697&amp;C697</f>
        <v/>
      </c>
    </row>
    <row r="698" spans="1:28" s="227" customFormat="1" ht="20.25">
      <c r="A698" s="181"/>
      <c r="B698" s="182" t="str">
        <f>IF(LEN(A698)=0,"",INDEX('Smelter Look-up'!$A:$A,MATCH($A698,'Smelter Look-up'!$E:$E,0)))</f>
        <v/>
      </c>
      <c r="C698" s="186" t="str">
        <f>IF(LEN(A698)=0,"",INDEX('Smelter Look-up'!$C:$C,MATCH($A698,'Smelter Look-up'!$E:$E,0)))</f>
        <v/>
      </c>
      <c r="D698" s="230" t="str">
        <f>IF(ISBLANK(A698),"",INDEX('Smelter Look-up'!$C$5:$C$700,MATCH(A698,'Smelter Look-up'!$E$5:$E$700,0)))</f>
        <v/>
      </c>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25">
      <c r="A699" s="181"/>
      <c r="B699" s="182" t="str">
        <f>IF(LEN(A699)=0,"",INDEX('Smelter Look-up'!$A:$A,MATCH($A699,'Smelter Look-up'!$E:$E,0)))</f>
        <v/>
      </c>
      <c r="C699" s="186" t="str">
        <f>IF(LEN(A699)=0,"",INDEX('Smelter Look-up'!$C:$C,MATCH($A699,'Smelter Look-up'!$E:$E,0)))</f>
        <v/>
      </c>
      <c r="D699" s="230" t="str">
        <f>IF(ISBLANK(A699),"",INDEX('Smelter Look-up'!$C$5:$C$700,MATCH(A699,'Smelter Look-up'!$E$5:$E$700,0)))</f>
        <v/>
      </c>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25">
      <c r="A700" s="181"/>
      <c r="B700" s="182" t="str">
        <f>IF(LEN(A700)=0,"",INDEX('Smelter Look-up'!$A:$A,MATCH($A700,'Smelter Look-up'!$E:$E,0)))</f>
        <v/>
      </c>
      <c r="C700" s="186" t="str">
        <f>IF(LEN(A700)=0,"",INDEX('Smelter Look-up'!$C:$C,MATCH($A700,'Smelter Look-up'!$E:$E,0)))</f>
        <v/>
      </c>
      <c r="D700" s="230" t="str">
        <f>IF(ISBLANK(A700),"",INDEX('Smelter Look-up'!$C$5:$C$700,MATCH(A700,'Smelter Look-up'!$E$5:$E$700,0)))</f>
        <v/>
      </c>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25">
      <c r="A701" s="181"/>
      <c r="B701" s="182" t="str">
        <f>IF(LEN(A701)=0,"",INDEX('Smelter Look-up'!$A:$A,MATCH($A701,'Smelter Look-up'!$E:$E,0)))</f>
        <v/>
      </c>
      <c r="C701" s="186" t="str">
        <f>IF(LEN(A701)=0,"",INDEX('Smelter Look-up'!$C:$C,MATCH($A701,'Smelter Look-up'!$E:$E,0)))</f>
        <v/>
      </c>
      <c r="D701" s="230" t="str">
        <f>IF(ISBLANK(A701),"",INDEX('Smelter Look-up'!$C$5:$C$700,MATCH(A701,'Smelter Look-up'!$E$5:$E$700,0)))</f>
        <v/>
      </c>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25">
      <c r="A702" s="181"/>
      <c r="B702" s="182" t="str">
        <f>IF(LEN(A702)=0,"",INDEX('Smelter Look-up'!$A:$A,MATCH($A702,'Smelter Look-up'!$E:$E,0)))</f>
        <v/>
      </c>
      <c r="C702" s="186" t="str">
        <f>IF(LEN(A702)=0,"",INDEX('Smelter Look-up'!$C:$C,MATCH($A702,'Smelter Look-up'!$E:$E,0)))</f>
        <v/>
      </c>
      <c r="D702" s="230" t="str">
        <f>IF(ISBLANK(A702),"",INDEX('Smelter Look-up'!$C$5:$C$700,MATCH(A702,'Smelter Look-up'!$E$5:$E$700,0)))</f>
        <v/>
      </c>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25">
      <c r="A703" s="181"/>
      <c r="B703" s="182" t="str">
        <f>IF(LEN(A703)=0,"",INDEX('Smelter Look-up'!$A:$A,MATCH($A703,'Smelter Look-up'!$E:$E,0)))</f>
        <v/>
      </c>
      <c r="C703" s="186" t="str">
        <f>IF(LEN(A703)=0,"",INDEX('Smelter Look-up'!$C:$C,MATCH($A703,'Smelter Look-up'!$E:$E,0)))</f>
        <v/>
      </c>
      <c r="D703" s="230" t="str">
        <f>IF(ISBLANK(A703),"",INDEX('Smelter Look-up'!$C$5:$C$700,MATCH(A703,'Smelter Look-up'!$E$5:$E$700,0)))</f>
        <v/>
      </c>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25">
      <c r="A704" s="181"/>
      <c r="B704" s="182" t="str">
        <f>IF(LEN(A704)=0,"",INDEX('Smelter Look-up'!$A:$A,MATCH($A704,'Smelter Look-up'!$E:$E,0)))</f>
        <v/>
      </c>
      <c r="C704" s="186" t="str">
        <f>IF(LEN(A704)=0,"",INDEX('Smelter Look-up'!$C:$C,MATCH($A704,'Smelter Look-up'!$E:$E,0)))</f>
        <v/>
      </c>
      <c r="D704" s="230" t="str">
        <f>IF(ISBLANK(A704),"",INDEX('Smelter Look-up'!$C$5:$C$700,MATCH(A704,'Smelter Look-up'!$E$5:$E$700,0)))</f>
        <v/>
      </c>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25">
      <c r="A705" s="181"/>
      <c r="B705" s="182" t="str">
        <f>IF(LEN(A705)=0,"",INDEX('Smelter Look-up'!$A:$A,MATCH($A705,'Smelter Look-up'!$E:$E,0)))</f>
        <v/>
      </c>
      <c r="C705" s="186" t="str">
        <f>IF(LEN(A705)=0,"",INDEX('Smelter Look-up'!$C:$C,MATCH($A705,'Smelter Look-up'!$E:$E,0)))</f>
        <v/>
      </c>
      <c r="D705" s="230" t="str">
        <f>IF(ISBLANK(A705),"",INDEX('Smelter Look-up'!$C$5:$C$700,MATCH(A705,'Smelter Look-up'!$E$5:$E$700,0)))</f>
        <v/>
      </c>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25">
      <c r="A706" s="181"/>
      <c r="B706" s="182" t="str">
        <f>IF(LEN(A706)=0,"",INDEX('Smelter Look-up'!$A:$A,MATCH($A706,'Smelter Look-up'!$E:$E,0)))</f>
        <v/>
      </c>
      <c r="C706" s="186" t="str">
        <f>IF(LEN(A706)=0,"",INDEX('Smelter Look-up'!$C:$C,MATCH($A706,'Smelter Look-up'!$E:$E,0)))</f>
        <v/>
      </c>
      <c r="D706" s="230" t="str">
        <f>IF(ISBLANK(A706),"",INDEX('Smelter Look-up'!$C$5:$C$700,MATCH(A706,'Smelter Look-up'!$E$5:$E$700,0)))</f>
        <v/>
      </c>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25">
      <c r="A707" s="181"/>
      <c r="B707" s="182" t="str">
        <f>IF(LEN(A707)=0,"",INDEX('Smelter Look-up'!$A:$A,MATCH($A707,'Smelter Look-up'!$E:$E,0)))</f>
        <v/>
      </c>
      <c r="C707" s="186" t="str">
        <f>IF(LEN(A707)=0,"",INDEX('Smelter Look-up'!$C:$C,MATCH($A707,'Smelter Look-up'!$E:$E,0)))</f>
        <v/>
      </c>
      <c r="D707" s="230" t="str">
        <f>IF(ISBLANK(A707),"",INDEX('Smelter Look-up'!$C$5:$C$700,MATCH(A707,'Smelter Look-up'!$E$5:$E$700,0)))</f>
        <v/>
      </c>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25">
      <c r="A708" s="181"/>
      <c r="B708" s="182" t="str">
        <f>IF(LEN(A708)=0,"",INDEX('Smelter Look-up'!$A:$A,MATCH($A708,'Smelter Look-up'!$E:$E,0)))</f>
        <v/>
      </c>
      <c r="C708" s="186" t="str">
        <f>IF(LEN(A708)=0,"",INDEX('Smelter Look-up'!$C:$C,MATCH($A708,'Smelter Look-up'!$E:$E,0)))</f>
        <v/>
      </c>
      <c r="D708" s="230" t="str">
        <f>IF(ISBLANK(A708),"",INDEX('Smelter Look-up'!$C$5:$C$700,MATCH(A708,'Smelter Look-up'!$E$5:$E$700,0)))</f>
        <v/>
      </c>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25">
      <c r="A709" s="181"/>
      <c r="B709" s="182" t="str">
        <f>IF(LEN(A709)=0,"",INDEX('Smelter Look-up'!$A:$A,MATCH($A709,'Smelter Look-up'!$E:$E,0)))</f>
        <v/>
      </c>
      <c r="C709" s="186" t="str">
        <f>IF(LEN(A709)=0,"",INDEX('Smelter Look-up'!$C:$C,MATCH($A709,'Smelter Look-up'!$E:$E,0)))</f>
        <v/>
      </c>
      <c r="D709" s="230" t="str">
        <f>IF(ISBLANK(A709),"",INDEX('Smelter Look-up'!$C$5:$C$700,MATCH(A709,'Smelter Look-up'!$E$5:$E$700,0)))</f>
        <v/>
      </c>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25">
      <c r="A710" s="181"/>
      <c r="B710" s="182" t="str">
        <f>IF(LEN(A710)=0,"",INDEX('Smelter Look-up'!$A:$A,MATCH($A710,'Smelter Look-up'!$E:$E,0)))</f>
        <v/>
      </c>
      <c r="C710" s="186" t="str">
        <f>IF(LEN(A710)=0,"",INDEX('Smelter Look-up'!$C:$C,MATCH($A710,'Smelter Look-up'!$E:$E,0)))</f>
        <v/>
      </c>
      <c r="D710" s="230" t="str">
        <f>IF(ISBLANK(A710),"",INDEX('Smelter Look-up'!$C$5:$C$700,MATCH(A710,'Smelter Look-up'!$E$5:$E$700,0)))</f>
        <v/>
      </c>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25">
      <c r="A711" s="181"/>
      <c r="B711" s="182" t="str">
        <f>IF(LEN(A711)=0,"",INDEX('Smelter Look-up'!$A:$A,MATCH($A711,'Smelter Look-up'!$E:$E,0)))</f>
        <v/>
      </c>
      <c r="C711" s="186" t="str">
        <f>IF(LEN(A711)=0,"",INDEX('Smelter Look-up'!$C:$C,MATCH($A711,'Smelter Look-up'!$E:$E,0)))</f>
        <v/>
      </c>
      <c r="D711" s="230" t="str">
        <f>IF(ISBLANK(A711),"",INDEX('Smelter Look-up'!$C$5:$C$700,MATCH(A711,'Smelter Look-up'!$E$5:$E$700,0)))</f>
        <v/>
      </c>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1"/>
        <v>0</v>
      </c>
      <c r="AB711" s="228" t="str">
        <f t="shared" si="112"/>
        <v/>
      </c>
    </row>
    <row r="712" spans="1:28" s="227" customFormat="1" ht="20.25">
      <c r="A712" s="181"/>
      <c r="B712" s="182" t="str">
        <f>IF(LEN(A712)=0,"",INDEX('Smelter Look-up'!$A:$A,MATCH($A712,'Smelter Look-up'!$E:$E,0)))</f>
        <v/>
      </c>
      <c r="C712" s="186" t="str">
        <f>IF(LEN(A712)=0,"",INDEX('Smelter Look-up'!$C:$C,MATCH($A712,'Smelter Look-up'!$E:$E,0)))</f>
        <v/>
      </c>
      <c r="D712" s="230" t="str">
        <f>IF(ISBLANK(A712),"",INDEX('Smelter Look-up'!$C$5:$C$700,MATCH(A712,'Smelter Look-up'!$E$5:$E$700,0)))</f>
        <v/>
      </c>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1"/>
        <v>0</v>
      </c>
      <c r="AB712" s="228" t="str">
        <f t="shared" si="112"/>
        <v/>
      </c>
    </row>
    <row r="713" spans="1:28" s="227" customFormat="1" ht="20.25">
      <c r="A713" s="181"/>
      <c r="B713" s="182" t="str">
        <f>IF(LEN(A713)=0,"",INDEX('Smelter Look-up'!$A:$A,MATCH($A713,'Smelter Look-up'!$E:$E,0)))</f>
        <v/>
      </c>
      <c r="C713" s="186" t="str">
        <f>IF(LEN(A713)=0,"",INDEX('Smelter Look-up'!$C:$C,MATCH($A713,'Smelter Look-up'!$E:$E,0)))</f>
        <v/>
      </c>
      <c r="D713" s="230" t="str">
        <f>IF(ISBLANK(A713),"",INDEX('Smelter Look-up'!$C$5:$C$700,MATCH(A713,'Smelter Look-up'!$E$5:$E$700,0)))</f>
        <v/>
      </c>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25">
      <c r="A714" s="181"/>
      <c r="B714" s="182" t="str">
        <f>IF(LEN(A714)=0,"",INDEX('Smelter Look-up'!$A:$A,MATCH($A714,'Smelter Look-up'!$E:$E,0)))</f>
        <v/>
      </c>
      <c r="C714" s="186" t="str">
        <f>IF(LEN(A714)=0,"",INDEX('Smelter Look-up'!$C:$C,MATCH($A714,'Smelter Look-up'!$E:$E,0)))</f>
        <v/>
      </c>
      <c r="D714" s="230" t="str">
        <f>IF(ISBLANK(A714),"",INDEX('Smelter Look-up'!$C$5:$C$700,MATCH(A714,'Smelter Look-up'!$E$5:$E$700,0)))</f>
        <v/>
      </c>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25">
      <c r="A715" s="181"/>
      <c r="B715" s="182" t="str">
        <f>IF(LEN(A715)=0,"",INDEX('Smelter Look-up'!$A:$A,MATCH($A715,'Smelter Look-up'!$E:$E,0)))</f>
        <v/>
      </c>
      <c r="C715" s="186" t="str">
        <f>IF(LEN(A715)=0,"",INDEX('Smelter Look-up'!$C:$C,MATCH($A715,'Smelter Look-up'!$E:$E,0)))</f>
        <v/>
      </c>
      <c r="D715" s="230" t="str">
        <f>IF(ISBLANK(A715),"",INDEX('Smelter Look-up'!$C$5:$C$700,MATCH(A715,'Smelter Look-up'!$E$5:$E$700,0)))</f>
        <v/>
      </c>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25">
      <c r="A716" s="181"/>
      <c r="B716" s="182" t="str">
        <f>IF(LEN(A716)=0,"",INDEX('Smelter Look-up'!$A:$A,MATCH($A716,'Smelter Look-up'!$E:$E,0)))</f>
        <v/>
      </c>
      <c r="C716" s="186" t="str">
        <f>IF(LEN(A716)=0,"",INDEX('Smelter Look-up'!$C:$C,MATCH($A716,'Smelter Look-up'!$E:$E,0)))</f>
        <v/>
      </c>
      <c r="D716" s="230" t="str">
        <f>IF(ISBLANK(A716),"",INDEX('Smelter Look-up'!$C$5:$C$700,MATCH(A716,'Smelter Look-up'!$E$5:$E$700,0)))</f>
        <v/>
      </c>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1"/>
        <v>0</v>
      </c>
      <c r="AB716" s="228" t="str">
        <f t="shared" si="112"/>
        <v/>
      </c>
    </row>
    <row r="717" spans="1:28" s="227" customFormat="1" ht="20.25">
      <c r="A717" s="181"/>
      <c r="B717" s="182" t="str">
        <f>IF(LEN(A717)=0,"",INDEX('Smelter Look-up'!$A:$A,MATCH($A717,'Smelter Look-up'!$E:$E,0)))</f>
        <v/>
      </c>
      <c r="C717" s="186" t="str">
        <f>IF(LEN(A717)=0,"",INDEX('Smelter Look-up'!$C:$C,MATCH($A717,'Smelter Look-up'!$E:$E,0)))</f>
        <v/>
      </c>
      <c r="D717" s="230" t="str">
        <f>IF(ISBLANK(A717),"",INDEX('Smelter Look-up'!$C$5:$C$700,MATCH(A717,'Smelter Look-up'!$E$5:$E$700,0)))</f>
        <v/>
      </c>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1"/>
        <v>0</v>
      </c>
      <c r="AB717" s="228" t="str">
        <f t="shared" si="112"/>
        <v/>
      </c>
    </row>
    <row r="718" spans="1:28" s="227" customFormat="1" ht="20.25">
      <c r="A718" s="181"/>
      <c r="B718" s="182" t="str">
        <f>IF(LEN(A718)=0,"",INDEX('Smelter Look-up'!$A:$A,MATCH($A718,'Smelter Look-up'!$E:$E,0)))</f>
        <v/>
      </c>
      <c r="C718" s="186" t="str">
        <f>IF(LEN(A718)=0,"",INDEX('Smelter Look-up'!$C:$C,MATCH($A718,'Smelter Look-up'!$E:$E,0)))</f>
        <v/>
      </c>
      <c r="D718" s="230" t="str">
        <f>IF(ISBLANK(A718),"",INDEX('Smelter Look-up'!$C$5:$C$700,MATCH(A718,'Smelter Look-up'!$E$5:$E$700,0)))</f>
        <v/>
      </c>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1"/>
        <v>0</v>
      </c>
      <c r="AB718" s="228" t="str">
        <f t="shared" si="112"/>
        <v/>
      </c>
    </row>
    <row r="719" spans="1:28" s="227" customFormat="1" ht="20.25">
      <c r="A719" s="181"/>
      <c r="B719" s="182" t="str">
        <f>IF(LEN(A719)=0,"",INDEX('Smelter Look-up'!$A:$A,MATCH($A719,'Smelter Look-up'!$E:$E,0)))</f>
        <v/>
      </c>
      <c r="C719" s="186" t="str">
        <f>IF(LEN(A719)=0,"",INDEX('Smelter Look-up'!$C:$C,MATCH($A719,'Smelter Look-up'!$E:$E,0)))</f>
        <v/>
      </c>
      <c r="D719" s="230" t="str">
        <f>IF(ISBLANK(A719),"",INDEX('Smelter Look-up'!$C$5:$C$700,MATCH(A719,'Smelter Look-up'!$E$5:$E$700,0)))</f>
        <v/>
      </c>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1"/>
        <v>0</v>
      </c>
      <c r="AB719" s="228" t="str">
        <f t="shared" si="112"/>
        <v/>
      </c>
    </row>
    <row r="720" spans="1:28" s="227" customFormat="1" ht="20.25">
      <c r="A720" s="181"/>
      <c r="B720" s="182" t="str">
        <f>IF(LEN(A720)=0,"",INDEX('Smelter Look-up'!$A:$A,MATCH($A720,'Smelter Look-up'!$E:$E,0)))</f>
        <v/>
      </c>
      <c r="C720" s="186" t="str">
        <f>IF(LEN(A720)=0,"",INDEX('Smelter Look-up'!$C:$C,MATCH($A720,'Smelter Look-up'!$E:$E,0)))</f>
        <v/>
      </c>
      <c r="D720" s="230" t="str">
        <f>IF(ISBLANK(A720),"",INDEX('Smelter Look-up'!$C$5:$C$700,MATCH(A720,'Smelter Look-up'!$E$5:$E$700,0)))</f>
        <v/>
      </c>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1"/>
        <v>0</v>
      </c>
      <c r="AB720" s="228" t="str">
        <f t="shared" si="112"/>
        <v/>
      </c>
    </row>
    <row r="721" spans="1:28" s="227" customFormat="1" ht="20.25">
      <c r="A721" s="181"/>
      <c r="B721" s="182" t="str">
        <f>IF(LEN(A721)=0,"",INDEX('Smelter Look-up'!$A:$A,MATCH($A721,'Smelter Look-up'!$E:$E,0)))</f>
        <v/>
      </c>
      <c r="C721" s="186" t="str">
        <f>IF(LEN(A721)=0,"",INDEX('Smelter Look-up'!$C:$C,MATCH($A721,'Smelter Look-up'!$E:$E,0)))</f>
        <v/>
      </c>
      <c r="D721" s="230" t="str">
        <f>IF(ISBLANK(A721),"",INDEX('Smelter Look-up'!$C$5:$C$700,MATCH(A721,'Smelter Look-up'!$E$5:$E$700,0)))</f>
        <v/>
      </c>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1"/>
        <v>0</v>
      </c>
      <c r="AB721" s="228" t="str">
        <f t="shared" si="112"/>
        <v/>
      </c>
    </row>
    <row r="722" spans="1:28" s="227" customFormat="1" ht="20.25">
      <c r="A722" s="181"/>
      <c r="B722" s="182" t="str">
        <f>IF(LEN(A722)=0,"",INDEX('Smelter Look-up'!$A:$A,MATCH($A722,'Smelter Look-up'!$E:$E,0)))</f>
        <v/>
      </c>
      <c r="C722" s="186" t="str">
        <f>IF(LEN(A722)=0,"",INDEX('Smelter Look-up'!$C:$C,MATCH($A722,'Smelter Look-up'!$E:$E,0)))</f>
        <v/>
      </c>
      <c r="D722" s="230" t="str">
        <f>IF(ISBLANK(A722),"",INDEX('Smelter Look-up'!$C$5:$C$700,MATCH(A722,'Smelter Look-up'!$E$5:$E$700,0)))</f>
        <v/>
      </c>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1"/>
        <v>0</v>
      </c>
      <c r="AB722" s="228" t="str">
        <f t="shared" si="112"/>
        <v/>
      </c>
    </row>
    <row r="723" spans="1:28" s="227" customFormat="1" ht="20.25">
      <c r="A723" s="181"/>
      <c r="B723" s="182" t="str">
        <f>IF(LEN(A723)=0,"",INDEX('Smelter Look-up'!$A:$A,MATCH($A723,'Smelter Look-up'!$E:$E,0)))</f>
        <v/>
      </c>
      <c r="C723" s="186" t="str">
        <f>IF(LEN(A723)=0,"",INDEX('Smelter Look-up'!$C:$C,MATCH($A723,'Smelter Look-up'!$E:$E,0)))</f>
        <v/>
      </c>
      <c r="D723" s="230" t="str">
        <f>IF(ISBLANK(A723),"",INDEX('Smelter Look-up'!$C$5:$C$700,MATCH(A723,'Smelter Look-up'!$E$5:$E$700,0)))</f>
        <v/>
      </c>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1"/>
        <v>0</v>
      </c>
      <c r="AB723" s="228" t="str">
        <f t="shared" si="112"/>
        <v/>
      </c>
    </row>
    <row r="724" spans="1:28" s="227" customFormat="1" ht="20.25">
      <c r="A724" s="181"/>
      <c r="B724" s="182" t="str">
        <f>IF(LEN(A724)=0,"",INDEX('Smelter Look-up'!$A:$A,MATCH($A724,'Smelter Look-up'!$E:$E,0)))</f>
        <v/>
      </c>
      <c r="C724" s="186" t="str">
        <f>IF(LEN(A724)=0,"",INDEX('Smelter Look-up'!$C:$C,MATCH($A724,'Smelter Look-up'!$E:$E,0)))</f>
        <v/>
      </c>
      <c r="D724" s="230" t="str">
        <f>IF(ISBLANK(A724),"",INDEX('Smelter Look-up'!$C$5:$C$700,MATCH(A724,'Smelter Look-up'!$E$5:$E$700,0)))</f>
        <v/>
      </c>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1"/>
        <v>0</v>
      </c>
      <c r="AB724" s="228" t="str">
        <f t="shared" si="112"/>
        <v/>
      </c>
    </row>
    <row r="725" spans="1:28" s="227" customFormat="1" ht="20.25">
      <c r="A725" s="181"/>
      <c r="B725" s="182" t="str">
        <f>IF(LEN(A725)=0,"",INDEX('Smelter Look-up'!$A:$A,MATCH($A725,'Smelter Look-up'!$E:$E,0)))</f>
        <v/>
      </c>
      <c r="C725" s="186" t="str">
        <f>IF(LEN(A725)=0,"",INDEX('Smelter Look-up'!$C:$C,MATCH($A725,'Smelter Look-up'!$E:$E,0)))</f>
        <v/>
      </c>
      <c r="D725" s="230" t="str">
        <f>IF(ISBLANK(A725),"",INDEX('Smelter Look-up'!$C$5:$C$700,MATCH(A725,'Smelter Look-up'!$E$5:$E$700,0)))</f>
        <v/>
      </c>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1"/>
        <v>0</v>
      </c>
      <c r="AB725" s="228" t="str">
        <f t="shared" si="112"/>
        <v/>
      </c>
    </row>
    <row r="726" spans="1:28" s="227" customFormat="1" ht="20.25">
      <c r="A726" s="181"/>
      <c r="B726" s="182" t="str">
        <f>IF(LEN(A726)=0,"",INDEX('Smelter Look-up'!$A:$A,MATCH($A726,'Smelter Look-up'!$E:$E,0)))</f>
        <v/>
      </c>
      <c r="C726" s="186" t="str">
        <f>IF(LEN(A726)=0,"",INDEX('Smelter Look-up'!$C:$C,MATCH($A726,'Smelter Look-up'!$E:$E,0)))</f>
        <v/>
      </c>
      <c r="D726" s="230" t="str">
        <f>IF(ISBLANK(A726),"",INDEX('Smelter Look-up'!$C$5:$C$700,MATCH(A726,'Smelter Look-up'!$E$5:$E$700,0)))</f>
        <v/>
      </c>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1"/>
        <v>0</v>
      </c>
      <c r="AB726" s="228" t="str">
        <f t="shared" si="112"/>
        <v/>
      </c>
    </row>
    <row r="727" spans="1:28" s="227" customFormat="1" ht="20.25">
      <c r="A727" s="181"/>
      <c r="B727" s="182" t="str">
        <f>IF(LEN(A727)=0,"",INDEX('Smelter Look-up'!$A:$A,MATCH($A727,'Smelter Look-up'!$E:$E,0)))</f>
        <v/>
      </c>
      <c r="C727" s="186" t="str">
        <f>IF(LEN(A727)=0,"",INDEX('Smelter Look-up'!$C:$C,MATCH($A727,'Smelter Look-up'!$E:$E,0)))</f>
        <v/>
      </c>
      <c r="D727" s="230" t="str">
        <f>IF(ISBLANK(A727),"",INDEX('Smelter Look-up'!$C$5:$C$700,MATCH(A727,'Smelter Look-up'!$E$5:$E$700,0)))</f>
        <v/>
      </c>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1"/>
        <v>0</v>
      </c>
      <c r="AB727" s="228" t="str">
        <f t="shared" si="112"/>
        <v/>
      </c>
    </row>
    <row r="728" spans="1:28" s="227" customFormat="1" ht="20.25">
      <c r="A728" s="181"/>
      <c r="B728" s="182" t="str">
        <f>IF(LEN(A728)=0,"",INDEX('Smelter Look-up'!$A:$A,MATCH($A728,'Smelter Look-up'!$E:$E,0)))</f>
        <v/>
      </c>
      <c r="C728" s="186" t="str">
        <f>IF(LEN(A728)=0,"",INDEX('Smelter Look-up'!$C:$C,MATCH($A728,'Smelter Look-up'!$E:$E,0)))</f>
        <v/>
      </c>
      <c r="D728" s="230" t="str">
        <f>IF(ISBLANK(A728),"",INDEX('Smelter Look-up'!$C$5:$C$700,MATCH(A728,'Smelter Look-up'!$E$5:$E$700,0)))</f>
        <v/>
      </c>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1"/>
        <v>0</v>
      </c>
      <c r="AB728" s="228" t="str">
        <f t="shared" si="112"/>
        <v/>
      </c>
    </row>
    <row r="729" spans="1:28" s="227" customFormat="1" ht="20.25">
      <c r="A729" s="181"/>
      <c r="B729" s="182" t="str">
        <f>IF(LEN(A729)=0,"",INDEX('Smelter Look-up'!$A:$A,MATCH($A729,'Smelter Look-up'!$E:$E,0)))</f>
        <v/>
      </c>
      <c r="C729" s="186" t="str">
        <f>IF(LEN(A729)=0,"",INDEX('Smelter Look-up'!$C:$C,MATCH($A729,'Smelter Look-up'!$E:$E,0)))</f>
        <v/>
      </c>
      <c r="D729" s="230" t="str">
        <f>IF(ISBLANK(A729),"",INDEX('Smelter Look-up'!$C$5:$C$700,MATCH(A729,'Smelter Look-up'!$E$5:$E$700,0)))</f>
        <v/>
      </c>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13">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14">IF(AND(C729="Smelter not listed",OR(LEN(D729)=0,LEN(E729)=0)),1,0)</f>
        <v>0</v>
      </c>
      <c r="AB729" s="228" t="str">
        <f t="shared" ref="AB729:AB759" si="115">B729&amp;C729</f>
        <v/>
      </c>
    </row>
    <row r="730" spans="1:28" s="227" customFormat="1" ht="20.25">
      <c r="A730" s="181"/>
      <c r="B730" s="182" t="str">
        <f>IF(LEN(A730)=0,"",INDEX('Smelter Look-up'!$A:$A,MATCH($A730,'Smelter Look-up'!$E:$E,0)))</f>
        <v/>
      </c>
      <c r="C730" s="186" t="str">
        <f>IF(LEN(A730)=0,"",INDEX('Smelter Look-up'!$C:$C,MATCH($A730,'Smelter Look-up'!$E:$E,0)))</f>
        <v/>
      </c>
      <c r="D730" s="230" t="str">
        <f>IF(ISBLANK(A730),"",INDEX('Smelter Look-up'!$C$5:$C$700,MATCH(A730,'Smelter Look-up'!$E$5:$E$700,0)))</f>
        <v/>
      </c>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t="str">
        <f>IF(ISBLANK(A731),"",INDEX('Smelter Look-up'!$C$5:$C$700,MATCH(A731,'Smelter Look-up'!$E$5:$E$700,0)))</f>
        <v/>
      </c>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t="str">
        <f>IF(ISBLANK(A732),"",INDEX('Smelter Look-up'!$C$5:$C$700,MATCH(A732,'Smelter Look-up'!$E$5:$E$700,0)))</f>
        <v/>
      </c>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25">
      <c r="A733" s="181"/>
      <c r="B733" s="182" t="str">
        <f>IF(LEN(A733)=0,"",INDEX('Smelter Look-up'!$A:$A,MATCH($A733,'Smelter Look-up'!$E:$E,0)))</f>
        <v/>
      </c>
      <c r="C733" s="186" t="str">
        <f>IF(LEN(A733)=0,"",INDEX('Smelter Look-up'!$C:$C,MATCH($A733,'Smelter Look-up'!$E:$E,0)))</f>
        <v/>
      </c>
      <c r="D733" s="230" t="str">
        <f>IF(ISBLANK(A733),"",INDEX('Smelter Look-up'!$C$5:$C$700,MATCH(A733,'Smelter Look-up'!$E$5:$E$700,0)))</f>
        <v/>
      </c>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25">
      <c r="A734" s="181"/>
      <c r="B734" s="182" t="str">
        <f>IF(LEN(A734)=0,"",INDEX('Smelter Look-up'!$A:$A,MATCH($A734,'Smelter Look-up'!$E:$E,0)))</f>
        <v/>
      </c>
      <c r="C734" s="186" t="str">
        <f>IF(LEN(A734)=0,"",INDEX('Smelter Look-up'!$C:$C,MATCH($A734,'Smelter Look-up'!$E:$E,0)))</f>
        <v/>
      </c>
      <c r="D734" s="230" t="str">
        <f>IF(ISBLANK(A734),"",INDEX('Smelter Look-up'!$C$5:$C$700,MATCH(A734,'Smelter Look-up'!$E$5:$E$700,0)))</f>
        <v/>
      </c>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25">
      <c r="A735" s="181"/>
      <c r="B735" s="182" t="str">
        <f>IF(LEN(A735)=0,"",INDEX('Smelter Look-up'!$A:$A,MATCH($A735,'Smelter Look-up'!$E:$E,0)))</f>
        <v/>
      </c>
      <c r="C735" s="186" t="str">
        <f>IF(LEN(A735)=0,"",INDEX('Smelter Look-up'!$C:$C,MATCH($A735,'Smelter Look-up'!$E:$E,0)))</f>
        <v/>
      </c>
      <c r="D735" s="230" t="str">
        <f>IF(ISBLANK(A735),"",INDEX('Smelter Look-up'!$C$5:$C$700,MATCH(A735,'Smelter Look-up'!$E$5:$E$700,0)))</f>
        <v/>
      </c>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25">
      <c r="A736" s="181"/>
      <c r="B736" s="182" t="str">
        <f>IF(LEN(A736)=0,"",INDEX('Smelter Look-up'!$A:$A,MATCH($A736,'Smelter Look-up'!$E:$E,0)))</f>
        <v/>
      </c>
      <c r="C736" s="186" t="str">
        <f>IF(LEN(A736)=0,"",INDEX('Smelter Look-up'!$C:$C,MATCH($A736,'Smelter Look-up'!$E:$E,0)))</f>
        <v/>
      </c>
      <c r="D736" s="230" t="str">
        <f>IF(ISBLANK(A736),"",INDEX('Smelter Look-up'!$C$5:$C$700,MATCH(A736,'Smelter Look-up'!$E$5:$E$700,0)))</f>
        <v/>
      </c>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25">
      <c r="A737" s="181"/>
      <c r="B737" s="182" t="str">
        <f>IF(LEN(A737)=0,"",INDEX('Smelter Look-up'!$A:$A,MATCH($A737,'Smelter Look-up'!$E:$E,0)))</f>
        <v/>
      </c>
      <c r="C737" s="186" t="str">
        <f>IF(LEN(A737)=0,"",INDEX('Smelter Look-up'!$C:$C,MATCH($A737,'Smelter Look-up'!$E:$E,0)))</f>
        <v/>
      </c>
      <c r="D737" s="230" t="str">
        <f>IF(ISBLANK(A737),"",INDEX('Smelter Look-up'!$C$5:$C$700,MATCH(A737,'Smelter Look-up'!$E$5:$E$700,0)))</f>
        <v/>
      </c>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4"/>
        <v>0</v>
      </c>
      <c r="AB737" s="228" t="str">
        <f t="shared" si="115"/>
        <v/>
      </c>
    </row>
    <row r="738" spans="1:28" s="227" customFormat="1" ht="20.25">
      <c r="A738" s="181"/>
      <c r="B738" s="182" t="str">
        <f>IF(LEN(A738)=0,"",INDEX('Smelter Look-up'!$A:$A,MATCH($A738,'Smelter Look-up'!$E:$E,0)))</f>
        <v/>
      </c>
      <c r="C738" s="186" t="str">
        <f>IF(LEN(A738)=0,"",INDEX('Smelter Look-up'!$C:$C,MATCH($A738,'Smelter Look-up'!$E:$E,0)))</f>
        <v/>
      </c>
      <c r="D738" s="230" t="str">
        <f>IF(ISBLANK(A738),"",INDEX('Smelter Look-up'!$C$5:$C$700,MATCH(A738,'Smelter Look-up'!$E$5:$E$700,0)))</f>
        <v/>
      </c>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4"/>
        <v>0</v>
      </c>
      <c r="AB738" s="228" t="str">
        <f t="shared" si="115"/>
        <v/>
      </c>
    </row>
    <row r="739" spans="1:28" s="227" customFormat="1" ht="20.25">
      <c r="A739" s="181"/>
      <c r="B739" s="182" t="str">
        <f>IF(LEN(A739)=0,"",INDEX('Smelter Look-up'!$A:$A,MATCH($A739,'Smelter Look-up'!$E:$E,0)))</f>
        <v/>
      </c>
      <c r="C739" s="186" t="str">
        <f>IF(LEN(A739)=0,"",INDEX('Smelter Look-up'!$C:$C,MATCH($A739,'Smelter Look-up'!$E:$E,0)))</f>
        <v/>
      </c>
      <c r="D739" s="230" t="str">
        <f>IF(ISBLANK(A739),"",INDEX('Smelter Look-up'!$C$5:$C$700,MATCH(A739,'Smelter Look-up'!$E$5:$E$700,0)))</f>
        <v/>
      </c>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4"/>
        <v>0</v>
      </c>
      <c r="AB739" s="228" t="str">
        <f t="shared" si="115"/>
        <v/>
      </c>
    </row>
    <row r="740" spans="1:28" s="227" customFormat="1" ht="20.25">
      <c r="A740" s="181"/>
      <c r="B740" s="182" t="str">
        <f>IF(LEN(A740)=0,"",INDEX('Smelter Look-up'!$A:$A,MATCH($A740,'Smelter Look-up'!$E:$E,0)))</f>
        <v/>
      </c>
      <c r="C740" s="186" t="str">
        <f>IF(LEN(A740)=0,"",INDEX('Smelter Look-up'!$C:$C,MATCH($A740,'Smelter Look-up'!$E:$E,0)))</f>
        <v/>
      </c>
      <c r="D740" s="230" t="str">
        <f>IF(ISBLANK(A740),"",INDEX('Smelter Look-up'!$C$5:$C$700,MATCH(A740,'Smelter Look-up'!$E$5:$E$700,0)))</f>
        <v/>
      </c>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4"/>
        <v>0</v>
      </c>
      <c r="AB740" s="228" t="str">
        <f t="shared" si="115"/>
        <v/>
      </c>
    </row>
    <row r="741" spans="1:28" s="227" customFormat="1" ht="20.25">
      <c r="A741" s="181"/>
      <c r="B741" s="182" t="str">
        <f>IF(LEN(A741)=0,"",INDEX('Smelter Look-up'!$A:$A,MATCH($A741,'Smelter Look-up'!$E:$E,0)))</f>
        <v/>
      </c>
      <c r="C741" s="186" t="str">
        <f>IF(LEN(A741)=0,"",INDEX('Smelter Look-up'!$C:$C,MATCH($A741,'Smelter Look-up'!$E:$E,0)))</f>
        <v/>
      </c>
      <c r="D741" s="230" t="str">
        <f>IF(ISBLANK(A741),"",INDEX('Smelter Look-up'!$C$5:$C$700,MATCH(A741,'Smelter Look-up'!$E$5:$E$700,0)))</f>
        <v/>
      </c>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4"/>
        <v>0</v>
      </c>
      <c r="AB741" s="228" t="str">
        <f t="shared" si="115"/>
        <v/>
      </c>
    </row>
    <row r="742" spans="1:28" s="227" customFormat="1" ht="20.25">
      <c r="A742" s="181"/>
      <c r="B742" s="182" t="str">
        <f>IF(LEN(A742)=0,"",INDEX('Smelter Look-up'!$A:$A,MATCH($A742,'Smelter Look-up'!$E:$E,0)))</f>
        <v/>
      </c>
      <c r="C742" s="186" t="str">
        <f>IF(LEN(A742)=0,"",INDEX('Smelter Look-up'!$C:$C,MATCH($A742,'Smelter Look-up'!$E:$E,0)))</f>
        <v/>
      </c>
      <c r="D742" s="230" t="str">
        <f>IF(ISBLANK(A742),"",INDEX('Smelter Look-up'!$C$5:$C$700,MATCH(A742,'Smelter Look-up'!$E$5:$E$700,0)))</f>
        <v/>
      </c>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4"/>
        <v>0</v>
      </c>
      <c r="AB742" s="228" t="str">
        <f t="shared" si="115"/>
        <v/>
      </c>
    </row>
    <row r="743" spans="1:28" s="227" customFormat="1" ht="20.25">
      <c r="A743" s="181"/>
      <c r="B743" s="182" t="str">
        <f>IF(LEN(A743)=0,"",INDEX('Smelter Look-up'!$A:$A,MATCH($A743,'Smelter Look-up'!$E:$E,0)))</f>
        <v/>
      </c>
      <c r="C743" s="186" t="str">
        <f>IF(LEN(A743)=0,"",INDEX('Smelter Look-up'!$C:$C,MATCH($A743,'Smelter Look-up'!$E:$E,0)))</f>
        <v/>
      </c>
      <c r="D743" s="230" t="str">
        <f>IF(ISBLANK(A743),"",INDEX('Smelter Look-up'!$C$5:$C$700,MATCH(A743,'Smelter Look-up'!$E$5:$E$700,0)))</f>
        <v/>
      </c>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4"/>
        <v>0</v>
      </c>
      <c r="AB743" s="228" t="str">
        <f t="shared" si="115"/>
        <v/>
      </c>
    </row>
    <row r="744" spans="1:28" s="227" customFormat="1" ht="20.25">
      <c r="A744" s="181"/>
      <c r="B744" s="182" t="str">
        <f>IF(LEN(A744)=0,"",INDEX('Smelter Look-up'!$A:$A,MATCH($A744,'Smelter Look-up'!$E:$E,0)))</f>
        <v/>
      </c>
      <c r="C744" s="186" t="str">
        <f>IF(LEN(A744)=0,"",INDEX('Smelter Look-up'!$C:$C,MATCH($A744,'Smelter Look-up'!$E:$E,0)))</f>
        <v/>
      </c>
      <c r="D744" s="230" t="str">
        <f>IF(ISBLANK(A744),"",INDEX('Smelter Look-up'!$C$5:$C$700,MATCH(A744,'Smelter Look-up'!$E$5:$E$700,0)))</f>
        <v/>
      </c>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4"/>
        <v>0</v>
      </c>
      <c r="AB744" s="228" t="str">
        <f t="shared" si="115"/>
        <v/>
      </c>
    </row>
    <row r="745" spans="1:28" s="227" customFormat="1" ht="20.25">
      <c r="A745" s="181"/>
      <c r="B745" s="182" t="str">
        <f>IF(LEN(A745)=0,"",INDEX('Smelter Look-up'!$A:$A,MATCH($A745,'Smelter Look-up'!$E:$E,0)))</f>
        <v/>
      </c>
      <c r="C745" s="186" t="str">
        <f>IF(LEN(A745)=0,"",INDEX('Smelter Look-up'!$C:$C,MATCH($A745,'Smelter Look-up'!$E:$E,0)))</f>
        <v/>
      </c>
      <c r="D745" s="230" t="str">
        <f>IF(ISBLANK(A745),"",INDEX('Smelter Look-up'!$C$5:$C$700,MATCH(A745,'Smelter Look-up'!$E$5:$E$700,0)))</f>
        <v/>
      </c>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25">
      <c r="A746" s="181"/>
      <c r="B746" s="182" t="str">
        <f>IF(LEN(A746)=0,"",INDEX('Smelter Look-up'!$A:$A,MATCH($A746,'Smelter Look-up'!$E:$E,0)))</f>
        <v/>
      </c>
      <c r="C746" s="186" t="str">
        <f>IF(LEN(A746)=0,"",INDEX('Smelter Look-up'!$C:$C,MATCH($A746,'Smelter Look-up'!$E:$E,0)))</f>
        <v/>
      </c>
      <c r="D746" s="230" t="str">
        <f>IF(ISBLANK(A746),"",INDEX('Smelter Look-up'!$C$5:$C$700,MATCH(A746,'Smelter Look-up'!$E$5:$E$700,0)))</f>
        <v/>
      </c>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25">
      <c r="A747" s="181"/>
      <c r="B747" s="182" t="str">
        <f>IF(LEN(A747)=0,"",INDEX('Smelter Look-up'!$A:$A,MATCH($A747,'Smelter Look-up'!$E:$E,0)))</f>
        <v/>
      </c>
      <c r="C747" s="186" t="str">
        <f>IF(LEN(A747)=0,"",INDEX('Smelter Look-up'!$C:$C,MATCH($A747,'Smelter Look-up'!$E:$E,0)))</f>
        <v/>
      </c>
      <c r="D747" s="230" t="str">
        <f>IF(ISBLANK(A747),"",INDEX('Smelter Look-up'!$C$5:$C$700,MATCH(A747,'Smelter Look-up'!$E$5:$E$700,0)))</f>
        <v/>
      </c>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4"/>
        <v>0</v>
      </c>
      <c r="AB747" s="228" t="str">
        <f t="shared" si="115"/>
        <v/>
      </c>
    </row>
    <row r="748" spans="1:28" s="227" customFormat="1" ht="20.25">
      <c r="A748" s="181"/>
      <c r="B748" s="182" t="str">
        <f>IF(LEN(A748)=0,"",INDEX('Smelter Look-up'!$A:$A,MATCH($A748,'Smelter Look-up'!$E:$E,0)))</f>
        <v/>
      </c>
      <c r="C748" s="186" t="str">
        <f>IF(LEN(A748)=0,"",INDEX('Smelter Look-up'!$C:$C,MATCH($A748,'Smelter Look-up'!$E:$E,0)))</f>
        <v/>
      </c>
      <c r="D748" s="230" t="str">
        <f>IF(ISBLANK(A748),"",INDEX('Smelter Look-up'!$C$5:$C$700,MATCH(A748,'Smelter Look-up'!$E$5:$E$700,0)))</f>
        <v/>
      </c>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4"/>
        <v>0</v>
      </c>
      <c r="AB748" s="228" t="str">
        <f t="shared" si="115"/>
        <v/>
      </c>
    </row>
    <row r="749" spans="1:28" s="227" customFormat="1" ht="20.25">
      <c r="A749" s="181"/>
      <c r="B749" s="182" t="str">
        <f>IF(LEN(A749)=0,"",INDEX('Smelter Look-up'!$A:$A,MATCH($A749,'Smelter Look-up'!$E:$E,0)))</f>
        <v/>
      </c>
      <c r="C749" s="186" t="str">
        <f>IF(LEN(A749)=0,"",INDEX('Smelter Look-up'!$C:$C,MATCH($A749,'Smelter Look-up'!$E:$E,0)))</f>
        <v/>
      </c>
      <c r="D749" s="230" t="str">
        <f>IF(ISBLANK(A749),"",INDEX('Smelter Look-up'!$C$5:$C$700,MATCH(A749,'Smelter Look-up'!$E$5:$E$700,0)))</f>
        <v/>
      </c>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4"/>
        <v>0</v>
      </c>
      <c r="AB749" s="228" t="str">
        <f t="shared" si="115"/>
        <v/>
      </c>
    </row>
    <row r="750" spans="1:28" s="227" customFormat="1" ht="20.25">
      <c r="A750" s="181"/>
      <c r="B750" s="182" t="str">
        <f>IF(LEN(A750)=0,"",INDEX('Smelter Look-up'!$A:$A,MATCH($A750,'Smelter Look-up'!$E:$E,0)))</f>
        <v/>
      </c>
      <c r="C750" s="186" t="str">
        <f>IF(LEN(A750)=0,"",INDEX('Smelter Look-up'!$C:$C,MATCH($A750,'Smelter Look-up'!$E:$E,0)))</f>
        <v/>
      </c>
      <c r="D750" s="230" t="str">
        <f>IF(ISBLANK(A750),"",INDEX('Smelter Look-up'!$C$5:$C$700,MATCH(A750,'Smelter Look-up'!$E$5:$E$700,0)))</f>
        <v/>
      </c>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4"/>
        <v>0</v>
      </c>
      <c r="AB750" s="228" t="str">
        <f t="shared" si="115"/>
        <v/>
      </c>
    </row>
    <row r="751" spans="1:28" s="227" customFormat="1" ht="20.25">
      <c r="A751" s="181"/>
      <c r="B751" s="182" t="str">
        <f>IF(LEN(A751)=0,"",INDEX('Smelter Look-up'!$A:$A,MATCH($A751,'Smelter Look-up'!$E:$E,0)))</f>
        <v/>
      </c>
      <c r="C751" s="186" t="str">
        <f>IF(LEN(A751)=0,"",INDEX('Smelter Look-up'!$C:$C,MATCH($A751,'Smelter Look-up'!$E:$E,0)))</f>
        <v/>
      </c>
      <c r="D751" s="230" t="str">
        <f>IF(ISBLANK(A751),"",INDEX('Smelter Look-up'!$C$5:$C$700,MATCH(A751,'Smelter Look-up'!$E$5:$E$700,0)))</f>
        <v/>
      </c>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4"/>
        <v>0</v>
      </c>
      <c r="AB751" s="228" t="str">
        <f t="shared" si="115"/>
        <v/>
      </c>
    </row>
    <row r="752" spans="1:28" s="227" customFormat="1" ht="20.25">
      <c r="A752" s="181"/>
      <c r="B752" s="182" t="str">
        <f>IF(LEN(A752)=0,"",INDEX('Smelter Look-up'!$A:$A,MATCH($A752,'Smelter Look-up'!$E:$E,0)))</f>
        <v/>
      </c>
      <c r="C752" s="186" t="str">
        <f>IF(LEN(A752)=0,"",INDEX('Smelter Look-up'!$C:$C,MATCH($A752,'Smelter Look-up'!$E:$E,0)))</f>
        <v/>
      </c>
      <c r="D752" s="230" t="str">
        <f>IF(ISBLANK(A752),"",INDEX('Smelter Look-up'!$C$5:$C$700,MATCH(A752,'Smelter Look-up'!$E$5:$E$700,0)))</f>
        <v/>
      </c>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4"/>
        <v>0</v>
      </c>
      <c r="AB752" s="228" t="str">
        <f t="shared" si="115"/>
        <v/>
      </c>
    </row>
    <row r="753" spans="1:28" s="227" customFormat="1" ht="20.25">
      <c r="A753" s="181"/>
      <c r="B753" s="182" t="str">
        <f>IF(LEN(A753)=0,"",INDEX('Smelter Look-up'!$A:$A,MATCH($A753,'Smelter Look-up'!$E:$E,0)))</f>
        <v/>
      </c>
      <c r="C753" s="186" t="str">
        <f>IF(LEN(A753)=0,"",INDEX('Smelter Look-up'!$C:$C,MATCH($A753,'Smelter Look-up'!$E:$E,0)))</f>
        <v/>
      </c>
      <c r="D753" s="230" t="str">
        <f>IF(ISBLANK(A753),"",INDEX('Smelter Look-up'!$C$5:$C$700,MATCH(A753,'Smelter Look-up'!$E$5:$E$700,0)))</f>
        <v/>
      </c>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4"/>
        <v>0</v>
      </c>
      <c r="AB753" s="228" t="str">
        <f t="shared" si="115"/>
        <v/>
      </c>
    </row>
    <row r="754" spans="1:28" s="227" customFormat="1" ht="20.25">
      <c r="A754" s="181"/>
      <c r="B754" s="182" t="str">
        <f>IF(LEN(A754)=0,"",INDEX('Smelter Look-up'!$A:$A,MATCH($A754,'Smelter Look-up'!$E:$E,0)))</f>
        <v/>
      </c>
      <c r="C754" s="186" t="str">
        <f>IF(LEN(A754)=0,"",INDEX('Smelter Look-up'!$C:$C,MATCH($A754,'Smelter Look-up'!$E:$E,0)))</f>
        <v/>
      </c>
      <c r="D754" s="230" t="str">
        <f>IF(ISBLANK(A754),"",INDEX('Smelter Look-up'!$C$5:$C$700,MATCH(A754,'Smelter Look-up'!$E$5:$E$700,0)))</f>
        <v/>
      </c>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4"/>
        <v>0</v>
      </c>
      <c r="AB754" s="228" t="str">
        <f t="shared" si="115"/>
        <v/>
      </c>
    </row>
    <row r="755" spans="1:28" s="227" customFormat="1" ht="20.25">
      <c r="A755" s="181"/>
      <c r="B755" s="182" t="str">
        <f>IF(LEN(A755)=0,"",INDEX('Smelter Look-up'!$A:$A,MATCH($A755,'Smelter Look-up'!$E:$E,0)))</f>
        <v/>
      </c>
      <c r="C755" s="186" t="str">
        <f>IF(LEN(A755)=0,"",INDEX('Smelter Look-up'!$C:$C,MATCH($A755,'Smelter Look-up'!$E:$E,0)))</f>
        <v/>
      </c>
      <c r="D755" s="230" t="str">
        <f>IF(ISBLANK(A755),"",INDEX('Smelter Look-up'!$C$5:$C$700,MATCH(A755,'Smelter Look-up'!$E$5:$E$700,0)))</f>
        <v/>
      </c>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4"/>
        <v>0</v>
      </c>
      <c r="AB755" s="228" t="str">
        <f t="shared" si="115"/>
        <v/>
      </c>
    </row>
    <row r="756" spans="1:28" s="227" customFormat="1" ht="20.25">
      <c r="A756" s="181"/>
      <c r="B756" s="182" t="str">
        <f>IF(LEN(A756)=0,"",INDEX('Smelter Look-up'!$A:$A,MATCH($A756,'Smelter Look-up'!$E:$E,0)))</f>
        <v/>
      </c>
      <c r="C756" s="186" t="str">
        <f>IF(LEN(A756)=0,"",INDEX('Smelter Look-up'!$C:$C,MATCH($A756,'Smelter Look-up'!$E:$E,0)))</f>
        <v/>
      </c>
      <c r="D756" s="230" t="str">
        <f>IF(ISBLANK(A756),"",INDEX('Smelter Look-up'!$C$5:$C$700,MATCH(A756,'Smelter Look-up'!$E$5:$E$700,0)))</f>
        <v/>
      </c>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4"/>
        <v>0</v>
      </c>
      <c r="AB756" s="228" t="str">
        <f t="shared" si="115"/>
        <v/>
      </c>
    </row>
    <row r="757" spans="1:28" s="227" customFormat="1" ht="20.25">
      <c r="A757" s="181"/>
      <c r="B757" s="182" t="str">
        <f>IF(LEN(A757)=0,"",INDEX('Smelter Look-up'!$A:$A,MATCH($A757,'Smelter Look-up'!$E:$E,0)))</f>
        <v/>
      </c>
      <c r="C757" s="186" t="str">
        <f>IF(LEN(A757)=0,"",INDEX('Smelter Look-up'!$C:$C,MATCH($A757,'Smelter Look-up'!$E:$E,0)))</f>
        <v/>
      </c>
      <c r="D757" s="230" t="str">
        <f>IF(ISBLANK(A757),"",INDEX('Smelter Look-up'!$C$5:$C$700,MATCH(A757,'Smelter Look-up'!$E$5:$E$700,0)))</f>
        <v/>
      </c>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4"/>
        <v>0</v>
      </c>
      <c r="AB757" s="228" t="str">
        <f t="shared" si="115"/>
        <v/>
      </c>
    </row>
    <row r="758" spans="1:28" s="227" customFormat="1" ht="20.25">
      <c r="A758" s="181"/>
      <c r="B758" s="182" t="str">
        <f>IF(LEN(A758)=0,"",INDEX('Smelter Look-up'!$A:$A,MATCH($A758,'Smelter Look-up'!$E:$E,0)))</f>
        <v/>
      </c>
      <c r="C758" s="186" t="str">
        <f>IF(LEN(A758)=0,"",INDEX('Smelter Look-up'!$C:$C,MATCH($A758,'Smelter Look-up'!$E:$E,0)))</f>
        <v/>
      </c>
      <c r="D758" s="230" t="str">
        <f>IF(ISBLANK(A758),"",INDEX('Smelter Look-up'!$C$5:$C$700,MATCH(A758,'Smelter Look-up'!$E$5:$E$700,0)))</f>
        <v/>
      </c>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4"/>
        <v>0</v>
      </c>
      <c r="AB758" s="228" t="str">
        <f t="shared" si="115"/>
        <v/>
      </c>
    </row>
    <row r="759" spans="1:28" s="227" customFormat="1" ht="20.25">
      <c r="A759" s="181"/>
      <c r="B759" s="182" t="str">
        <f>IF(LEN(A759)=0,"",INDEX('Smelter Look-up'!$A:$A,MATCH($A759,'Smelter Look-up'!$E:$E,0)))</f>
        <v/>
      </c>
      <c r="C759" s="186" t="str">
        <f>IF(LEN(A759)=0,"",INDEX('Smelter Look-up'!$C:$C,MATCH($A759,'Smelter Look-up'!$E:$E,0)))</f>
        <v/>
      </c>
      <c r="D759" s="230" t="str">
        <f>IF(ISBLANK(A759),"",INDEX('Smelter Look-up'!$C$5:$C$700,MATCH(A759,'Smelter Look-up'!$E$5:$E$700,0)))</f>
        <v/>
      </c>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4"/>
        <v>0</v>
      </c>
      <c r="AB759" s="228" t="str">
        <f t="shared" si="115"/>
        <v/>
      </c>
    </row>
    <row r="760" spans="1:28" s="227" customFormat="1" ht="20.25">
      <c r="A760" s="181"/>
      <c r="B760" s="182" t="str">
        <f>IF(LEN(A760)=0,"",INDEX('Smelter Look-up'!$A:$A,MATCH($A760,'Smelter Look-up'!$E:$E,0)))</f>
        <v/>
      </c>
      <c r="C760" s="186" t="str">
        <f>IF(LEN(A760)=0,"",INDEX('Smelter Look-up'!$C:$C,MATCH($A760,'Smelter Look-up'!$E:$E,0)))</f>
        <v/>
      </c>
      <c r="D760" s="230" t="str">
        <f>IF(ISBLANK(A760),"",INDEX('Smelter Look-up'!$C$5:$C$700,MATCH(A760,'Smelter Look-up'!$E$5:$E$700,0)))</f>
        <v/>
      </c>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16">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7">IF(AND(C760="Smelter not listed",OR(LEN(D760)=0,LEN(E760)=0)),1,0)</f>
        <v>0</v>
      </c>
      <c r="AB760" s="228" t="str">
        <f t="shared" ref="AB760" si="118">B760&amp;C760</f>
        <v/>
      </c>
    </row>
    <row r="761" spans="1:28" s="227" customFormat="1" ht="20.25">
      <c r="A761" s="181"/>
      <c r="B761" s="182" t="str">
        <f>IF(LEN(A761)=0,"",INDEX('Smelter Look-up'!$A:$A,MATCH($A761,'Smelter Look-up'!$E:$E,0)))</f>
        <v/>
      </c>
      <c r="C761" s="186" t="str">
        <f>IF(LEN(A761)=0,"",INDEX('Smelter Look-up'!$C:$C,MATCH($A761,'Smelter Look-up'!$E:$E,0)))</f>
        <v/>
      </c>
      <c r="D761" s="230" t="str">
        <f>IF(ISBLANK(A761),"",INDEX('Smelter Look-up'!$C$5:$C$700,MATCH(A761,'Smelter Look-up'!$E$5:$E$700,0)))</f>
        <v/>
      </c>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9">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20">IF(AND(C761="Smelter not listed",OR(LEN(D761)=0,LEN(E761)=0)),1,0)</f>
        <v>0</v>
      </c>
      <c r="AB761" s="228" t="str">
        <f t="shared" ref="AB761:AB792" si="121">B761&amp;C761</f>
        <v/>
      </c>
    </row>
    <row r="762" spans="1:28" s="227" customFormat="1" ht="20.25">
      <c r="A762" s="181"/>
      <c r="B762" s="182" t="str">
        <f>IF(LEN(A762)=0,"",INDEX('Smelter Look-up'!$A:$A,MATCH($A762,'Smelter Look-up'!$E:$E,0)))</f>
        <v/>
      </c>
      <c r="C762" s="186" t="str">
        <f>IF(LEN(A762)=0,"",INDEX('Smelter Look-up'!$C:$C,MATCH($A762,'Smelter Look-up'!$E:$E,0)))</f>
        <v/>
      </c>
      <c r="D762" s="230" t="str">
        <f>IF(ISBLANK(A762),"",INDEX('Smelter Look-up'!$C$5:$C$700,MATCH(A762,'Smelter Look-up'!$E$5:$E$700,0)))</f>
        <v/>
      </c>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25">
      <c r="A763" s="181"/>
      <c r="B763" s="182" t="str">
        <f>IF(LEN(A763)=0,"",INDEX('Smelter Look-up'!$A:$A,MATCH($A763,'Smelter Look-up'!$E:$E,0)))</f>
        <v/>
      </c>
      <c r="C763" s="186" t="str">
        <f>IF(LEN(A763)=0,"",INDEX('Smelter Look-up'!$C:$C,MATCH($A763,'Smelter Look-up'!$E:$E,0)))</f>
        <v/>
      </c>
      <c r="D763" s="230" t="str">
        <f>IF(ISBLANK(A763),"",INDEX('Smelter Look-up'!$C$5:$C$700,MATCH(A763,'Smelter Look-up'!$E$5:$E$700,0)))</f>
        <v/>
      </c>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25">
      <c r="A764" s="181"/>
      <c r="B764" s="182" t="str">
        <f>IF(LEN(A764)=0,"",INDEX('Smelter Look-up'!$A:$A,MATCH($A764,'Smelter Look-up'!$E:$E,0)))</f>
        <v/>
      </c>
      <c r="C764" s="186" t="str">
        <f>IF(LEN(A764)=0,"",INDEX('Smelter Look-up'!$C:$C,MATCH($A764,'Smelter Look-up'!$E:$E,0)))</f>
        <v/>
      </c>
      <c r="D764" s="230" t="str">
        <f>IF(ISBLANK(A764),"",INDEX('Smelter Look-up'!$C$5:$C$700,MATCH(A764,'Smelter Look-up'!$E$5:$E$700,0)))</f>
        <v/>
      </c>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25">
      <c r="A765" s="181"/>
      <c r="B765" s="182" t="str">
        <f>IF(LEN(A765)=0,"",INDEX('Smelter Look-up'!$A:$A,MATCH($A765,'Smelter Look-up'!$E:$E,0)))</f>
        <v/>
      </c>
      <c r="C765" s="186" t="str">
        <f>IF(LEN(A765)=0,"",INDEX('Smelter Look-up'!$C:$C,MATCH($A765,'Smelter Look-up'!$E:$E,0)))</f>
        <v/>
      </c>
      <c r="D765" s="230" t="str">
        <f>IF(ISBLANK(A765),"",INDEX('Smelter Look-up'!$C$5:$C$700,MATCH(A765,'Smelter Look-up'!$E$5:$E$700,0)))</f>
        <v/>
      </c>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25">
      <c r="A766" s="181"/>
      <c r="B766" s="182" t="str">
        <f>IF(LEN(A766)=0,"",INDEX('Smelter Look-up'!$A:$A,MATCH($A766,'Smelter Look-up'!$E:$E,0)))</f>
        <v/>
      </c>
      <c r="C766" s="186" t="str">
        <f>IF(LEN(A766)=0,"",INDEX('Smelter Look-up'!$C:$C,MATCH($A766,'Smelter Look-up'!$E:$E,0)))</f>
        <v/>
      </c>
      <c r="D766" s="230" t="str">
        <f>IF(ISBLANK(A766),"",INDEX('Smelter Look-up'!$C$5:$C$700,MATCH(A766,'Smelter Look-up'!$E$5:$E$700,0)))</f>
        <v/>
      </c>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25">
      <c r="A767" s="181"/>
      <c r="B767" s="182" t="str">
        <f>IF(LEN(A767)=0,"",INDEX('Smelter Look-up'!$A:$A,MATCH($A767,'Smelter Look-up'!$E:$E,0)))</f>
        <v/>
      </c>
      <c r="C767" s="186" t="str">
        <f>IF(LEN(A767)=0,"",INDEX('Smelter Look-up'!$C:$C,MATCH($A767,'Smelter Look-up'!$E:$E,0)))</f>
        <v/>
      </c>
      <c r="D767" s="230" t="str">
        <f>IF(ISBLANK(A767),"",INDEX('Smelter Look-up'!$C$5:$C$700,MATCH(A767,'Smelter Look-up'!$E$5:$E$700,0)))</f>
        <v/>
      </c>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25">
      <c r="A768" s="181"/>
      <c r="B768" s="182" t="str">
        <f>IF(LEN(A768)=0,"",INDEX('Smelter Look-up'!$A:$A,MATCH($A768,'Smelter Look-up'!$E:$E,0)))</f>
        <v/>
      </c>
      <c r="C768" s="186" t="str">
        <f>IF(LEN(A768)=0,"",INDEX('Smelter Look-up'!$C:$C,MATCH($A768,'Smelter Look-up'!$E:$E,0)))</f>
        <v/>
      </c>
      <c r="D768" s="230" t="str">
        <f>IF(ISBLANK(A768),"",INDEX('Smelter Look-up'!$C$5:$C$700,MATCH(A768,'Smelter Look-up'!$E$5:$E$700,0)))</f>
        <v/>
      </c>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25">
      <c r="A769" s="181"/>
      <c r="B769" s="182" t="str">
        <f>IF(LEN(A769)=0,"",INDEX('Smelter Look-up'!$A:$A,MATCH($A769,'Smelter Look-up'!$E:$E,0)))</f>
        <v/>
      </c>
      <c r="C769" s="186" t="str">
        <f>IF(LEN(A769)=0,"",INDEX('Smelter Look-up'!$C:$C,MATCH($A769,'Smelter Look-up'!$E:$E,0)))</f>
        <v/>
      </c>
      <c r="D769" s="230" t="str">
        <f>IF(ISBLANK(A769),"",INDEX('Smelter Look-up'!$C$5:$C$700,MATCH(A769,'Smelter Look-up'!$E$5:$E$700,0)))</f>
        <v/>
      </c>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25">
      <c r="A770" s="181"/>
      <c r="B770" s="182" t="str">
        <f>IF(LEN(A770)=0,"",INDEX('Smelter Look-up'!$A:$A,MATCH($A770,'Smelter Look-up'!$E:$E,0)))</f>
        <v/>
      </c>
      <c r="C770" s="186" t="str">
        <f>IF(LEN(A770)=0,"",INDEX('Smelter Look-up'!$C:$C,MATCH($A770,'Smelter Look-up'!$E:$E,0)))</f>
        <v/>
      </c>
      <c r="D770" s="230" t="str">
        <f>IF(ISBLANK(A770),"",INDEX('Smelter Look-up'!$C$5:$C$700,MATCH(A770,'Smelter Look-up'!$E$5:$E$700,0)))</f>
        <v/>
      </c>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25">
      <c r="A771" s="181"/>
      <c r="B771" s="182" t="str">
        <f>IF(LEN(A771)=0,"",INDEX('Smelter Look-up'!$A:$A,MATCH($A771,'Smelter Look-up'!$E:$E,0)))</f>
        <v/>
      </c>
      <c r="C771" s="186" t="str">
        <f>IF(LEN(A771)=0,"",INDEX('Smelter Look-up'!$C:$C,MATCH($A771,'Smelter Look-up'!$E:$E,0)))</f>
        <v/>
      </c>
      <c r="D771" s="230" t="str">
        <f>IF(ISBLANK(A771),"",INDEX('Smelter Look-up'!$C$5:$C$700,MATCH(A771,'Smelter Look-up'!$E$5:$E$700,0)))</f>
        <v/>
      </c>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25">
      <c r="A772" s="181"/>
      <c r="B772" s="182" t="str">
        <f>IF(LEN(A772)=0,"",INDEX('Smelter Look-up'!$A:$A,MATCH($A772,'Smelter Look-up'!$E:$E,0)))</f>
        <v/>
      </c>
      <c r="C772" s="186" t="str">
        <f>IF(LEN(A772)=0,"",INDEX('Smelter Look-up'!$C:$C,MATCH($A772,'Smelter Look-up'!$E:$E,0)))</f>
        <v/>
      </c>
      <c r="D772" s="230" t="str">
        <f>IF(ISBLANK(A772),"",INDEX('Smelter Look-up'!$C$5:$C$700,MATCH(A772,'Smelter Look-up'!$E$5:$E$700,0)))</f>
        <v/>
      </c>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25">
      <c r="A773" s="181"/>
      <c r="B773" s="182" t="str">
        <f>IF(LEN(A773)=0,"",INDEX('Smelter Look-up'!$A:$A,MATCH($A773,'Smelter Look-up'!$E:$E,0)))</f>
        <v/>
      </c>
      <c r="C773" s="186" t="str">
        <f>IF(LEN(A773)=0,"",INDEX('Smelter Look-up'!$C:$C,MATCH($A773,'Smelter Look-up'!$E:$E,0)))</f>
        <v/>
      </c>
      <c r="D773" s="230" t="str">
        <f>IF(ISBLANK(A773),"",INDEX('Smelter Look-up'!$C$5:$C$700,MATCH(A773,'Smelter Look-up'!$E$5:$E$700,0)))</f>
        <v/>
      </c>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25">
      <c r="A774" s="181"/>
      <c r="B774" s="182" t="str">
        <f>IF(LEN(A774)=0,"",INDEX('Smelter Look-up'!$A:$A,MATCH($A774,'Smelter Look-up'!$E:$E,0)))</f>
        <v/>
      </c>
      <c r="C774" s="186" t="str">
        <f>IF(LEN(A774)=0,"",INDEX('Smelter Look-up'!$C:$C,MATCH($A774,'Smelter Look-up'!$E:$E,0)))</f>
        <v/>
      </c>
      <c r="D774" s="230" t="str">
        <f>IF(ISBLANK(A774),"",INDEX('Smelter Look-up'!$C$5:$C$700,MATCH(A774,'Smelter Look-up'!$E$5:$E$700,0)))</f>
        <v/>
      </c>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25">
      <c r="A775" s="181"/>
      <c r="B775" s="182" t="str">
        <f>IF(LEN(A775)=0,"",INDEX('Smelter Look-up'!$A:$A,MATCH($A775,'Smelter Look-up'!$E:$E,0)))</f>
        <v/>
      </c>
      <c r="C775" s="186" t="str">
        <f>IF(LEN(A775)=0,"",INDEX('Smelter Look-up'!$C:$C,MATCH($A775,'Smelter Look-up'!$E:$E,0)))</f>
        <v/>
      </c>
      <c r="D775" s="230" t="str">
        <f>IF(ISBLANK(A775),"",INDEX('Smelter Look-up'!$C$5:$C$700,MATCH(A775,'Smelter Look-up'!$E$5:$E$700,0)))</f>
        <v/>
      </c>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0"/>
        <v>0</v>
      </c>
      <c r="AB775" s="228" t="str">
        <f t="shared" si="121"/>
        <v/>
      </c>
    </row>
    <row r="776" spans="1:28" s="227" customFormat="1" ht="20.25">
      <c r="A776" s="181"/>
      <c r="B776" s="182" t="str">
        <f>IF(LEN(A776)=0,"",INDEX('Smelter Look-up'!$A:$A,MATCH($A776,'Smelter Look-up'!$E:$E,0)))</f>
        <v/>
      </c>
      <c r="C776" s="186" t="str">
        <f>IF(LEN(A776)=0,"",INDEX('Smelter Look-up'!$C:$C,MATCH($A776,'Smelter Look-up'!$E:$E,0)))</f>
        <v/>
      </c>
      <c r="D776" s="230" t="str">
        <f>IF(ISBLANK(A776),"",INDEX('Smelter Look-up'!$C$5:$C$700,MATCH(A776,'Smelter Look-up'!$E$5:$E$700,0)))</f>
        <v/>
      </c>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0"/>
        <v>0</v>
      </c>
      <c r="AB776" s="228" t="str">
        <f t="shared" si="121"/>
        <v/>
      </c>
    </row>
    <row r="777" spans="1:28" s="227" customFormat="1" ht="20.25">
      <c r="A777" s="181"/>
      <c r="B777" s="182" t="str">
        <f>IF(LEN(A777)=0,"",INDEX('Smelter Look-up'!$A:$A,MATCH($A777,'Smelter Look-up'!$E:$E,0)))</f>
        <v/>
      </c>
      <c r="C777" s="186" t="str">
        <f>IF(LEN(A777)=0,"",INDEX('Smelter Look-up'!$C:$C,MATCH($A777,'Smelter Look-up'!$E:$E,0)))</f>
        <v/>
      </c>
      <c r="D777" s="230" t="str">
        <f>IF(ISBLANK(A777),"",INDEX('Smelter Look-up'!$C$5:$C$700,MATCH(A777,'Smelter Look-up'!$E$5:$E$700,0)))</f>
        <v/>
      </c>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25">
      <c r="A778" s="181"/>
      <c r="B778" s="182" t="str">
        <f>IF(LEN(A778)=0,"",INDEX('Smelter Look-up'!$A:$A,MATCH($A778,'Smelter Look-up'!$E:$E,0)))</f>
        <v/>
      </c>
      <c r="C778" s="186" t="str">
        <f>IF(LEN(A778)=0,"",INDEX('Smelter Look-up'!$C:$C,MATCH($A778,'Smelter Look-up'!$E:$E,0)))</f>
        <v/>
      </c>
      <c r="D778" s="230" t="str">
        <f>IF(ISBLANK(A778),"",INDEX('Smelter Look-up'!$C$5:$C$700,MATCH(A778,'Smelter Look-up'!$E$5:$E$700,0)))</f>
        <v/>
      </c>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25">
      <c r="A779" s="181"/>
      <c r="B779" s="182" t="str">
        <f>IF(LEN(A779)=0,"",INDEX('Smelter Look-up'!$A:$A,MATCH($A779,'Smelter Look-up'!$E:$E,0)))</f>
        <v/>
      </c>
      <c r="C779" s="186" t="str">
        <f>IF(LEN(A779)=0,"",INDEX('Smelter Look-up'!$C:$C,MATCH($A779,'Smelter Look-up'!$E:$E,0)))</f>
        <v/>
      </c>
      <c r="D779" s="230" t="str">
        <f>IF(ISBLANK(A779),"",INDEX('Smelter Look-up'!$C$5:$C$700,MATCH(A779,'Smelter Look-up'!$E$5:$E$700,0)))</f>
        <v/>
      </c>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25">
      <c r="A780" s="181"/>
      <c r="B780" s="182" t="str">
        <f>IF(LEN(A780)=0,"",INDEX('Smelter Look-up'!$A:$A,MATCH($A780,'Smelter Look-up'!$E:$E,0)))</f>
        <v/>
      </c>
      <c r="C780" s="186" t="str">
        <f>IF(LEN(A780)=0,"",INDEX('Smelter Look-up'!$C:$C,MATCH($A780,'Smelter Look-up'!$E:$E,0)))</f>
        <v/>
      </c>
      <c r="D780" s="230" t="str">
        <f>IF(ISBLANK(A780),"",INDEX('Smelter Look-up'!$C$5:$C$700,MATCH(A780,'Smelter Look-up'!$E$5:$E$700,0)))</f>
        <v/>
      </c>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9"/>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0"/>
        <v>0</v>
      </c>
      <c r="AB780" s="228" t="str">
        <f t="shared" si="121"/>
        <v/>
      </c>
    </row>
    <row r="781" spans="1:28" s="227" customFormat="1" ht="20.25">
      <c r="A781" s="181"/>
      <c r="B781" s="182" t="str">
        <f>IF(LEN(A781)=0,"",INDEX('Smelter Look-up'!$A:$A,MATCH($A781,'Smelter Look-up'!$E:$E,0)))</f>
        <v/>
      </c>
      <c r="C781" s="186" t="str">
        <f>IF(LEN(A781)=0,"",INDEX('Smelter Look-up'!$C:$C,MATCH($A781,'Smelter Look-up'!$E:$E,0)))</f>
        <v/>
      </c>
      <c r="D781" s="230" t="str">
        <f>IF(ISBLANK(A781),"",INDEX('Smelter Look-up'!$C$5:$C$700,MATCH(A781,'Smelter Look-up'!$E$5:$E$700,0)))</f>
        <v/>
      </c>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0"/>
        <v>0</v>
      </c>
      <c r="AB781" s="228" t="str">
        <f t="shared" si="121"/>
        <v/>
      </c>
    </row>
    <row r="782" spans="1:28" s="227" customFormat="1" ht="20.25">
      <c r="A782" s="181"/>
      <c r="B782" s="182" t="str">
        <f>IF(LEN(A782)=0,"",INDEX('Smelter Look-up'!$A:$A,MATCH($A782,'Smelter Look-up'!$E:$E,0)))</f>
        <v/>
      </c>
      <c r="C782" s="186" t="str">
        <f>IF(LEN(A782)=0,"",INDEX('Smelter Look-up'!$C:$C,MATCH($A782,'Smelter Look-up'!$E:$E,0)))</f>
        <v/>
      </c>
      <c r="D782" s="230" t="str">
        <f>IF(ISBLANK(A782),"",INDEX('Smelter Look-up'!$C$5:$C$700,MATCH(A782,'Smelter Look-up'!$E$5:$E$700,0)))</f>
        <v/>
      </c>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0"/>
        <v>0</v>
      </c>
      <c r="AB782" s="228" t="str">
        <f t="shared" si="121"/>
        <v/>
      </c>
    </row>
    <row r="783" spans="1:28" s="227" customFormat="1" ht="20.25">
      <c r="A783" s="181"/>
      <c r="B783" s="182" t="str">
        <f>IF(LEN(A783)=0,"",INDEX('Smelter Look-up'!$A:$A,MATCH($A783,'Smelter Look-up'!$E:$E,0)))</f>
        <v/>
      </c>
      <c r="C783" s="186" t="str">
        <f>IF(LEN(A783)=0,"",INDEX('Smelter Look-up'!$C:$C,MATCH($A783,'Smelter Look-up'!$E:$E,0)))</f>
        <v/>
      </c>
      <c r="D783" s="230" t="str">
        <f>IF(ISBLANK(A783),"",INDEX('Smelter Look-up'!$C$5:$C$700,MATCH(A783,'Smelter Look-up'!$E$5:$E$700,0)))</f>
        <v/>
      </c>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0"/>
        <v>0</v>
      </c>
      <c r="AB783" s="228" t="str">
        <f t="shared" si="121"/>
        <v/>
      </c>
    </row>
    <row r="784" spans="1:28" s="227" customFormat="1" ht="20.25">
      <c r="A784" s="181"/>
      <c r="B784" s="182" t="str">
        <f>IF(LEN(A784)=0,"",INDEX('Smelter Look-up'!$A:$A,MATCH($A784,'Smelter Look-up'!$E:$E,0)))</f>
        <v/>
      </c>
      <c r="C784" s="186" t="str">
        <f>IF(LEN(A784)=0,"",INDEX('Smelter Look-up'!$C:$C,MATCH($A784,'Smelter Look-up'!$E:$E,0)))</f>
        <v/>
      </c>
      <c r="D784" s="230" t="str">
        <f>IF(ISBLANK(A784),"",INDEX('Smelter Look-up'!$C$5:$C$700,MATCH(A784,'Smelter Look-up'!$E$5:$E$700,0)))</f>
        <v/>
      </c>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0"/>
        <v>0</v>
      </c>
      <c r="AB784" s="228" t="str">
        <f t="shared" si="121"/>
        <v/>
      </c>
    </row>
    <row r="785" spans="1:28" s="227" customFormat="1" ht="20.25">
      <c r="A785" s="181"/>
      <c r="B785" s="182" t="str">
        <f>IF(LEN(A785)=0,"",INDEX('Smelter Look-up'!$A:$A,MATCH($A785,'Smelter Look-up'!$E:$E,0)))</f>
        <v/>
      </c>
      <c r="C785" s="186" t="str">
        <f>IF(LEN(A785)=0,"",INDEX('Smelter Look-up'!$C:$C,MATCH($A785,'Smelter Look-up'!$E:$E,0)))</f>
        <v/>
      </c>
      <c r="D785" s="230" t="str">
        <f>IF(ISBLANK(A785),"",INDEX('Smelter Look-up'!$C$5:$C$700,MATCH(A785,'Smelter Look-up'!$E$5:$E$700,0)))</f>
        <v/>
      </c>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0"/>
        <v>0</v>
      </c>
      <c r="AB785" s="228" t="str">
        <f t="shared" si="121"/>
        <v/>
      </c>
    </row>
    <row r="786" spans="1:28" s="227" customFormat="1" ht="20.25">
      <c r="A786" s="181"/>
      <c r="B786" s="182" t="str">
        <f>IF(LEN(A786)=0,"",INDEX('Smelter Look-up'!$A:$A,MATCH($A786,'Smelter Look-up'!$E:$E,0)))</f>
        <v/>
      </c>
      <c r="C786" s="186" t="str">
        <f>IF(LEN(A786)=0,"",INDEX('Smelter Look-up'!$C:$C,MATCH($A786,'Smelter Look-up'!$E:$E,0)))</f>
        <v/>
      </c>
      <c r="D786" s="230" t="str">
        <f>IF(ISBLANK(A786),"",INDEX('Smelter Look-up'!$C$5:$C$700,MATCH(A786,'Smelter Look-up'!$E$5:$E$700,0)))</f>
        <v/>
      </c>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0"/>
        <v>0</v>
      </c>
      <c r="AB786" s="228" t="str">
        <f t="shared" si="121"/>
        <v/>
      </c>
    </row>
    <row r="787" spans="1:28" s="227" customFormat="1" ht="20.25">
      <c r="A787" s="181"/>
      <c r="B787" s="182" t="str">
        <f>IF(LEN(A787)=0,"",INDEX('Smelter Look-up'!$A:$A,MATCH($A787,'Smelter Look-up'!$E:$E,0)))</f>
        <v/>
      </c>
      <c r="C787" s="186" t="str">
        <f>IF(LEN(A787)=0,"",INDEX('Smelter Look-up'!$C:$C,MATCH($A787,'Smelter Look-up'!$E:$E,0)))</f>
        <v/>
      </c>
      <c r="D787" s="230" t="str">
        <f>IF(ISBLANK(A787),"",INDEX('Smelter Look-up'!$C$5:$C$700,MATCH(A787,'Smelter Look-up'!$E$5:$E$700,0)))</f>
        <v/>
      </c>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0"/>
        <v>0</v>
      </c>
      <c r="AB787" s="228" t="str">
        <f t="shared" si="121"/>
        <v/>
      </c>
    </row>
    <row r="788" spans="1:28" s="227" customFormat="1" ht="20.25">
      <c r="A788" s="181"/>
      <c r="B788" s="182" t="str">
        <f>IF(LEN(A788)=0,"",INDEX('Smelter Look-up'!$A:$A,MATCH($A788,'Smelter Look-up'!$E:$E,0)))</f>
        <v/>
      </c>
      <c r="C788" s="186" t="str">
        <f>IF(LEN(A788)=0,"",INDEX('Smelter Look-up'!$C:$C,MATCH($A788,'Smelter Look-up'!$E:$E,0)))</f>
        <v/>
      </c>
      <c r="D788" s="230" t="str">
        <f>IF(ISBLANK(A788),"",INDEX('Smelter Look-up'!$C$5:$C$700,MATCH(A788,'Smelter Look-up'!$E$5:$E$700,0)))</f>
        <v/>
      </c>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0"/>
        <v>0</v>
      </c>
      <c r="AB788" s="228" t="str">
        <f t="shared" si="121"/>
        <v/>
      </c>
    </row>
    <row r="789" spans="1:28" s="227" customFormat="1" ht="20.25">
      <c r="A789" s="181"/>
      <c r="B789" s="182" t="str">
        <f>IF(LEN(A789)=0,"",INDEX('Smelter Look-up'!$A:$A,MATCH($A789,'Smelter Look-up'!$E:$E,0)))</f>
        <v/>
      </c>
      <c r="C789" s="186" t="str">
        <f>IF(LEN(A789)=0,"",INDEX('Smelter Look-up'!$C:$C,MATCH($A789,'Smelter Look-up'!$E:$E,0)))</f>
        <v/>
      </c>
      <c r="D789" s="230" t="str">
        <f>IF(ISBLANK(A789),"",INDEX('Smelter Look-up'!$C$5:$C$700,MATCH(A789,'Smelter Look-up'!$E$5:$E$700,0)))</f>
        <v/>
      </c>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0"/>
        <v>0</v>
      </c>
      <c r="AB789" s="228" t="str">
        <f t="shared" si="121"/>
        <v/>
      </c>
    </row>
    <row r="790" spans="1:28" s="227" customFormat="1" ht="20.25">
      <c r="A790" s="181"/>
      <c r="B790" s="182" t="str">
        <f>IF(LEN(A790)=0,"",INDEX('Smelter Look-up'!$A:$A,MATCH($A790,'Smelter Look-up'!$E:$E,0)))</f>
        <v/>
      </c>
      <c r="C790" s="186" t="str">
        <f>IF(LEN(A790)=0,"",INDEX('Smelter Look-up'!$C:$C,MATCH($A790,'Smelter Look-up'!$E:$E,0)))</f>
        <v/>
      </c>
      <c r="D790" s="230" t="str">
        <f>IF(ISBLANK(A790),"",INDEX('Smelter Look-up'!$C$5:$C$700,MATCH(A790,'Smelter Look-up'!$E$5:$E$700,0)))</f>
        <v/>
      </c>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0"/>
        <v>0</v>
      </c>
      <c r="AB790" s="228" t="str">
        <f t="shared" si="121"/>
        <v/>
      </c>
    </row>
    <row r="791" spans="1:28" s="227" customFormat="1" ht="20.25">
      <c r="A791" s="181"/>
      <c r="B791" s="182" t="str">
        <f>IF(LEN(A791)=0,"",INDEX('Smelter Look-up'!$A:$A,MATCH($A791,'Smelter Look-up'!$E:$E,0)))</f>
        <v/>
      </c>
      <c r="C791" s="186" t="str">
        <f>IF(LEN(A791)=0,"",INDEX('Smelter Look-up'!$C:$C,MATCH($A791,'Smelter Look-up'!$E:$E,0)))</f>
        <v/>
      </c>
      <c r="D791" s="230" t="str">
        <f>IF(ISBLANK(A791),"",INDEX('Smelter Look-up'!$C$5:$C$700,MATCH(A791,'Smelter Look-up'!$E$5:$E$700,0)))</f>
        <v/>
      </c>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0"/>
        <v>0</v>
      </c>
      <c r="AB791" s="228" t="str">
        <f t="shared" si="121"/>
        <v/>
      </c>
    </row>
    <row r="792" spans="1:28" s="227" customFormat="1" ht="20.25">
      <c r="A792" s="181"/>
      <c r="B792" s="182" t="str">
        <f>IF(LEN(A792)=0,"",INDEX('Smelter Look-up'!$A:$A,MATCH($A792,'Smelter Look-up'!$E:$E,0)))</f>
        <v/>
      </c>
      <c r="C792" s="186" t="str">
        <f>IF(LEN(A792)=0,"",INDEX('Smelter Look-up'!$C:$C,MATCH($A792,'Smelter Look-up'!$E:$E,0)))</f>
        <v/>
      </c>
      <c r="D792" s="230" t="str">
        <f>IF(ISBLANK(A792),"",INDEX('Smelter Look-up'!$C$5:$C$700,MATCH(A792,'Smelter Look-up'!$E$5:$E$700,0)))</f>
        <v/>
      </c>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0"/>
        <v>0</v>
      </c>
      <c r="AB792" s="228" t="str">
        <f t="shared" si="121"/>
        <v/>
      </c>
    </row>
    <row r="793" spans="1:28" s="227" customFormat="1" ht="20.25">
      <c r="A793" s="181"/>
      <c r="B793" s="182" t="str">
        <f>IF(LEN(A793)=0,"",INDEX('Smelter Look-up'!$A:$A,MATCH($A793,'Smelter Look-up'!$E:$E,0)))</f>
        <v/>
      </c>
      <c r="C793" s="186" t="str">
        <f>IF(LEN(A793)=0,"",INDEX('Smelter Look-up'!$C:$C,MATCH($A793,'Smelter Look-up'!$E:$E,0)))</f>
        <v/>
      </c>
      <c r="D793" s="230" t="str">
        <f>IF(ISBLANK(A793),"",INDEX('Smelter Look-up'!$C$5:$C$700,MATCH(A793,'Smelter Look-up'!$E$5:$E$700,0)))</f>
        <v/>
      </c>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22">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23">IF(AND(C793="Smelter not listed",OR(LEN(D793)=0,LEN(E793)=0)),1,0)</f>
        <v>0</v>
      </c>
      <c r="AB793" s="228" t="str">
        <f t="shared" ref="AB793:AB823" si="124">B793&amp;C793</f>
        <v/>
      </c>
    </row>
    <row r="794" spans="1:28" s="227" customFormat="1" ht="20.25">
      <c r="A794" s="181"/>
      <c r="B794" s="182" t="str">
        <f>IF(LEN(A794)=0,"",INDEX('Smelter Look-up'!$A:$A,MATCH($A794,'Smelter Look-up'!$E:$E,0)))</f>
        <v/>
      </c>
      <c r="C794" s="186" t="str">
        <f>IF(LEN(A794)=0,"",INDEX('Smelter Look-up'!$C:$C,MATCH($A794,'Smelter Look-up'!$E:$E,0)))</f>
        <v/>
      </c>
      <c r="D794" s="230" t="str">
        <f>IF(ISBLANK(A794),"",INDEX('Smelter Look-up'!$C$5:$C$700,MATCH(A794,'Smelter Look-up'!$E$5:$E$700,0)))</f>
        <v/>
      </c>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t="str">
        <f>IF(ISBLANK(A795),"",INDEX('Smelter Look-up'!$C$5:$C$700,MATCH(A795,'Smelter Look-up'!$E$5:$E$700,0)))</f>
        <v/>
      </c>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t="str">
        <f>IF(ISBLANK(A796),"",INDEX('Smelter Look-up'!$C$5:$C$700,MATCH(A796,'Smelter Look-up'!$E$5:$E$700,0)))</f>
        <v/>
      </c>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25">
      <c r="A797" s="181"/>
      <c r="B797" s="182" t="str">
        <f>IF(LEN(A797)=0,"",INDEX('Smelter Look-up'!$A:$A,MATCH($A797,'Smelter Look-up'!$E:$E,0)))</f>
        <v/>
      </c>
      <c r="C797" s="186" t="str">
        <f>IF(LEN(A797)=0,"",INDEX('Smelter Look-up'!$C:$C,MATCH($A797,'Smelter Look-up'!$E:$E,0)))</f>
        <v/>
      </c>
      <c r="D797" s="230" t="str">
        <f>IF(ISBLANK(A797),"",INDEX('Smelter Look-up'!$C$5:$C$700,MATCH(A797,'Smelter Look-up'!$E$5:$E$700,0)))</f>
        <v/>
      </c>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25">
      <c r="A798" s="181"/>
      <c r="B798" s="182" t="str">
        <f>IF(LEN(A798)=0,"",INDEX('Smelter Look-up'!$A:$A,MATCH($A798,'Smelter Look-up'!$E:$E,0)))</f>
        <v/>
      </c>
      <c r="C798" s="186" t="str">
        <f>IF(LEN(A798)=0,"",INDEX('Smelter Look-up'!$C:$C,MATCH($A798,'Smelter Look-up'!$E:$E,0)))</f>
        <v/>
      </c>
      <c r="D798" s="230" t="str">
        <f>IF(ISBLANK(A798),"",INDEX('Smelter Look-up'!$C$5:$C$700,MATCH(A798,'Smelter Look-up'!$E$5:$E$700,0)))</f>
        <v/>
      </c>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25">
      <c r="A799" s="181"/>
      <c r="B799" s="182" t="str">
        <f>IF(LEN(A799)=0,"",INDEX('Smelter Look-up'!$A:$A,MATCH($A799,'Smelter Look-up'!$E:$E,0)))</f>
        <v/>
      </c>
      <c r="C799" s="186" t="str">
        <f>IF(LEN(A799)=0,"",INDEX('Smelter Look-up'!$C:$C,MATCH($A799,'Smelter Look-up'!$E:$E,0)))</f>
        <v/>
      </c>
      <c r="D799" s="230" t="str">
        <f>IF(ISBLANK(A799),"",INDEX('Smelter Look-up'!$C$5:$C$700,MATCH(A799,'Smelter Look-up'!$E$5:$E$700,0)))</f>
        <v/>
      </c>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25">
      <c r="A800" s="181"/>
      <c r="B800" s="182" t="str">
        <f>IF(LEN(A800)=0,"",INDEX('Smelter Look-up'!$A:$A,MATCH($A800,'Smelter Look-up'!$E:$E,0)))</f>
        <v/>
      </c>
      <c r="C800" s="186" t="str">
        <f>IF(LEN(A800)=0,"",INDEX('Smelter Look-up'!$C:$C,MATCH($A800,'Smelter Look-up'!$E:$E,0)))</f>
        <v/>
      </c>
      <c r="D800" s="230" t="str">
        <f>IF(ISBLANK(A800),"",INDEX('Smelter Look-up'!$C$5:$C$700,MATCH(A800,'Smelter Look-up'!$E$5:$E$700,0)))</f>
        <v/>
      </c>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25">
      <c r="A801" s="181"/>
      <c r="B801" s="182" t="str">
        <f>IF(LEN(A801)=0,"",INDEX('Smelter Look-up'!$A:$A,MATCH($A801,'Smelter Look-up'!$E:$E,0)))</f>
        <v/>
      </c>
      <c r="C801" s="186" t="str">
        <f>IF(LEN(A801)=0,"",INDEX('Smelter Look-up'!$C:$C,MATCH($A801,'Smelter Look-up'!$E:$E,0)))</f>
        <v/>
      </c>
      <c r="D801" s="230" t="str">
        <f>IF(ISBLANK(A801),"",INDEX('Smelter Look-up'!$C$5:$C$700,MATCH(A801,'Smelter Look-up'!$E$5:$E$700,0)))</f>
        <v/>
      </c>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3"/>
        <v>0</v>
      </c>
      <c r="AB801" s="228" t="str">
        <f t="shared" si="124"/>
        <v/>
      </c>
    </row>
    <row r="802" spans="1:28" s="227" customFormat="1" ht="20.25">
      <c r="A802" s="181"/>
      <c r="B802" s="182" t="str">
        <f>IF(LEN(A802)=0,"",INDEX('Smelter Look-up'!$A:$A,MATCH($A802,'Smelter Look-up'!$E:$E,0)))</f>
        <v/>
      </c>
      <c r="C802" s="186" t="str">
        <f>IF(LEN(A802)=0,"",INDEX('Smelter Look-up'!$C:$C,MATCH($A802,'Smelter Look-up'!$E:$E,0)))</f>
        <v/>
      </c>
      <c r="D802" s="230" t="str">
        <f>IF(ISBLANK(A802),"",INDEX('Smelter Look-up'!$C$5:$C$700,MATCH(A802,'Smelter Look-up'!$E$5:$E$700,0)))</f>
        <v/>
      </c>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3"/>
        <v>0</v>
      </c>
      <c r="AB802" s="228" t="str">
        <f t="shared" si="124"/>
        <v/>
      </c>
    </row>
    <row r="803" spans="1:28" s="227" customFormat="1" ht="20.25">
      <c r="A803" s="181"/>
      <c r="B803" s="182" t="str">
        <f>IF(LEN(A803)=0,"",INDEX('Smelter Look-up'!$A:$A,MATCH($A803,'Smelter Look-up'!$E:$E,0)))</f>
        <v/>
      </c>
      <c r="C803" s="186" t="str">
        <f>IF(LEN(A803)=0,"",INDEX('Smelter Look-up'!$C:$C,MATCH($A803,'Smelter Look-up'!$E:$E,0)))</f>
        <v/>
      </c>
      <c r="D803" s="230" t="str">
        <f>IF(ISBLANK(A803),"",INDEX('Smelter Look-up'!$C$5:$C$700,MATCH(A803,'Smelter Look-up'!$E$5:$E$700,0)))</f>
        <v/>
      </c>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3"/>
        <v>0</v>
      </c>
      <c r="AB803" s="228" t="str">
        <f t="shared" si="124"/>
        <v/>
      </c>
    </row>
    <row r="804" spans="1:28" s="227" customFormat="1" ht="20.25">
      <c r="A804" s="181"/>
      <c r="B804" s="182" t="str">
        <f>IF(LEN(A804)=0,"",INDEX('Smelter Look-up'!$A:$A,MATCH($A804,'Smelter Look-up'!$E:$E,0)))</f>
        <v/>
      </c>
      <c r="C804" s="186" t="str">
        <f>IF(LEN(A804)=0,"",INDEX('Smelter Look-up'!$C:$C,MATCH($A804,'Smelter Look-up'!$E:$E,0)))</f>
        <v/>
      </c>
      <c r="D804" s="230" t="str">
        <f>IF(ISBLANK(A804),"",INDEX('Smelter Look-up'!$C$5:$C$700,MATCH(A804,'Smelter Look-up'!$E$5:$E$700,0)))</f>
        <v/>
      </c>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3"/>
        <v>0</v>
      </c>
      <c r="AB804" s="228" t="str">
        <f t="shared" si="124"/>
        <v/>
      </c>
    </row>
    <row r="805" spans="1:28" s="227" customFormat="1" ht="20.25">
      <c r="A805" s="262"/>
      <c r="B805" s="182" t="str">
        <f>IF(LEN(A805)=0,"",INDEX('Smelter Look-up'!$A:$A,MATCH($A805,'Smelter Look-up'!$E:$E,0)))</f>
        <v/>
      </c>
      <c r="C805" s="186" t="str">
        <f>IF(LEN(A805)=0,"",INDEX('Smelter Look-up'!$C:$C,MATCH($A805,'Smelter Look-up'!$E:$E,0)))</f>
        <v/>
      </c>
      <c r="D805" s="230" t="str">
        <f>IF(ISBLANK(A805),"",INDEX('Smelter Look-up'!$C$5:$C$700,MATCH(A805,'Smelter Look-up'!$E$5:$E$700,0)))</f>
        <v/>
      </c>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3"/>
        <v>0</v>
      </c>
      <c r="AB805" s="228" t="str">
        <f t="shared" si="124"/>
        <v/>
      </c>
    </row>
    <row r="806" spans="1:28" s="227" customFormat="1" ht="20.25">
      <c r="A806" s="262"/>
      <c r="B806" s="182" t="str">
        <f>IF(LEN(A806)=0,"",INDEX('Smelter Look-up'!$A:$A,MATCH($A806,'Smelter Look-up'!$E:$E,0)))</f>
        <v/>
      </c>
      <c r="C806" s="186" t="str">
        <f>IF(LEN(A806)=0,"",INDEX('Smelter Look-up'!$C:$C,MATCH($A806,'Smelter Look-up'!$E:$E,0)))</f>
        <v/>
      </c>
      <c r="D806" s="230" t="str">
        <f>IF(ISBLANK(A806),"",INDEX('Smelter Look-up'!$C$5:$C$700,MATCH(A806,'Smelter Look-up'!$E$5:$E$700,0)))</f>
        <v/>
      </c>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3"/>
        <v>0</v>
      </c>
      <c r="AB806" s="228" t="str">
        <f t="shared" si="124"/>
        <v/>
      </c>
    </row>
    <row r="807" spans="1:28" s="227" customFormat="1" ht="20.25">
      <c r="A807" s="262"/>
      <c r="B807" s="182" t="str">
        <f>IF(LEN(A807)=0,"",INDEX('Smelter Look-up'!$A:$A,MATCH($A807,'Smelter Look-up'!$E:$E,0)))</f>
        <v/>
      </c>
      <c r="C807" s="186" t="str">
        <f>IF(LEN(A807)=0,"",INDEX('Smelter Look-up'!$C:$C,MATCH($A807,'Smelter Look-up'!$E:$E,0)))</f>
        <v/>
      </c>
      <c r="D807" s="230" t="str">
        <f>IF(ISBLANK(A807),"",INDEX('Smelter Look-up'!$C$5:$C$700,MATCH(A807,'Smelter Look-up'!$E$5:$E$700,0)))</f>
        <v/>
      </c>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3"/>
        <v>0</v>
      </c>
      <c r="AB807" s="228" t="str">
        <f t="shared" si="124"/>
        <v/>
      </c>
    </row>
    <row r="808" spans="1:28" s="227" customFormat="1" ht="20.25">
      <c r="A808" s="262"/>
      <c r="B808" s="182" t="str">
        <f>IF(LEN(A808)=0,"",INDEX('Smelter Look-up'!$A:$A,MATCH($A808,'Smelter Look-up'!$E:$E,0)))</f>
        <v/>
      </c>
      <c r="C808" s="186" t="str">
        <f>IF(LEN(A808)=0,"",INDEX('Smelter Look-up'!$C:$C,MATCH($A808,'Smelter Look-up'!$E:$E,0)))</f>
        <v/>
      </c>
      <c r="D808" s="230" t="str">
        <f>IF(ISBLANK(A808),"",INDEX('Smelter Look-up'!$C$5:$C$700,MATCH(A808,'Smelter Look-up'!$E$5:$E$700,0)))</f>
        <v/>
      </c>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3"/>
        <v>0</v>
      </c>
      <c r="AB808" s="228" t="str">
        <f t="shared" si="124"/>
        <v/>
      </c>
    </row>
    <row r="809" spans="1:28" s="227" customFormat="1" ht="20.25">
      <c r="A809" s="262"/>
      <c r="B809" s="182" t="str">
        <f>IF(LEN(A809)=0,"",INDEX('Smelter Look-up'!$A:$A,MATCH($A809,'Smelter Look-up'!$E:$E,0)))</f>
        <v/>
      </c>
      <c r="C809" s="186" t="str">
        <f>IF(LEN(A809)=0,"",INDEX('Smelter Look-up'!$C:$C,MATCH($A809,'Smelter Look-up'!$E:$E,0)))</f>
        <v/>
      </c>
      <c r="D809" s="230" t="str">
        <f>IF(ISBLANK(A809),"",INDEX('Smelter Look-up'!$C$5:$C$700,MATCH(A809,'Smelter Look-up'!$E$5:$E$700,0)))</f>
        <v/>
      </c>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25">
      <c r="A810" s="262"/>
      <c r="B810" s="182" t="str">
        <f>IF(LEN(A810)=0,"",INDEX('Smelter Look-up'!$A:$A,MATCH($A810,'Smelter Look-up'!$E:$E,0)))</f>
        <v/>
      </c>
      <c r="C810" s="186" t="str">
        <f>IF(LEN(A810)=0,"",INDEX('Smelter Look-up'!$C:$C,MATCH($A810,'Smelter Look-up'!$E:$E,0)))</f>
        <v/>
      </c>
      <c r="D810" s="230" t="str">
        <f>IF(ISBLANK(A810),"",INDEX('Smelter Look-up'!$C$5:$C$700,MATCH(A810,'Smelter Look-up'!$E$5:$E$700,0)))</f>
        <v/>
      </c>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25">
      <c r="A811" s="262"/>
      <c r="B811" s="182" t="str">
        <f>IF(LEN(A811)=0,"",INDEX('Smelter Look-up'!$A:$A,MATCH($A811,'Smelter Look-up'!$E:$E,0)))</f>
        <v/>
      </c>
      <c r="C811" s="186" t="str">
        <f>IF(LEN(A811)=0,"",INDEX('Smelter Look-up'!$C:$C,MATCH($A811,'Smelter Look-up'!$E:$E,0)))</f>
        <v/>
      </c>
      <c r="D811" s="230" t="str">
        <f>IF(ISBLANK(A811),"",INDEX('Smelter Look-up'!$C$5:$C$700,MATCH(A811,'Smelter Look-up'!$E$5:$E$700,0)))</f>
        <v/>
      </c>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3"/>
        <v>0</v>
      </c>
      <c r="AB811" s="228" t="str">
        <f t="shared" si="124"/>
        <v/>
      </c>
    </row>
    <row r="812" spans="1:28" s="227" customFormat="1" ht="20.25">
      <c r="A812" s="262"/>
      <c r="B812" s="182" t="str">
        <f>IF(LEN(A812)=0,"",INDEX('Smelter Look-up'!$A:$A,MATCH($A812,'Smelter Look-up'!$E:$E,0)))</f>
        <v/>
      </c>
      <c r="C812" s="186" t="str">
        <f>IF(LEN(A812)=0,"",INDEX('Smelter Look-up'!$C:$C,MATCH($A812,'Smelter Look-up'!$E:$E,0)))</f>
        <v/>
      </c>
      <c r="D812" s="230" t="str">
        <f>IF(ISBLANK(A812),"",INDEX('Smelter Look-up'!$C$5:$C$700,MATCH(A812,'Smelter Look-up'!$E$5:$E$700,0)))</f>
        <v/>
      </c>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3"/>
        <v>0</v>
      </c>
      <c r="AB812" s="228" t="str">
        <f t="shared" si="124"/>
        <v/>
      </c>
    </row>
    <row r="813" spans="1:28" s="227" customFormat="1" ht="20.25">
      <c r="A813" s="262"/>
      <c r="B813" s="182" t="str">
        <f>IF(LEN(A813)=0,"",INDEX('Smelter Look-up'!$A:$A,MATCH($A813,'Smelter Look-up'!$E:$E,0)))</f>
        <v/>
      </c>
      <c r="C813" s="186" t="str">
        <f>IF(LEN(A813)=0,"",INDEX('Smelter Look-up'!$C:$C,MATCH($A813,'Smelter Look-up'!$E:$E,0)))</f>
        <v/>
      </c>
      <c r="D813" s="230" t="str">
        <f>IF(ISBLANK(A813),"",INDEX('Smelter Look-up'!$C$5:$C$700,MATCH(A813,'Smelter Look-up'!$E$5:$E$700,0)))</f>
        <v/>
      </c>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3"/>
        <v>0</v>
      </c>
      <c r="AB813" s="228" t="str">
        <f t="shared" si="124"/>
        <v/>
      </c>
    </row>
    <row r="814" spans="1:28" s="227" customFormat="1" ht="20.25">
      <c r="A814" s="262"/>
      <c r="B814" s="182" t="str">
        <f>IF(LEN(A814)=0,"",INDEX('Smelter Look-up'!$A:$A,MATCH($A814,'Smelter Look-up'!$E:$E,0)))</f>
        <v/>
      </c>
      <c r="C814" s="186" t="str">
        <f>IF(LEN(A814)=0,"",INDEX('Smelter Look-up'!$C:$C,MATCH($A814,'Smelter Look-up'!$E:$E,0)))</f>
        <v/>
      </c>
      <c r="D814" s="230" t="str">
        <f>IF(ISBLANK(A814),"",INDEX('Smelter Look-up'!$C$5:$C$700,MATCH(A814,'Smelter Look-up'!$E$5:$E$700,0)))</f>
        <v/>
      </c>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3"/>
        <v>0</v>
      </c>
      <c r="AB814" s="228" t="str">
        <f t="shared" si="124"/>
        <v/>
      </c>
    </row>
    <row r="815" spans="1:28" s="227" customFormat="1" ht="20.25">
      <c r="A815" s="262"/>
      <c r="B815" s="182" t="str">
        <f>IF(LEN(A815)=0,"",INDEX('Smelter Look-up'!$A:$A,MATCH($A815,'Smelter Look-up'!$E:$E,0)))</f>
        <v/>
      </c>
      <c r="C815" s="186" t="str">
        <f>IF(LEN(A815)=0,"",INDEX('Smelter Look-up'!$C:$C,MATCH($A815,'Smelter Look-up'!$E:$E,0)))</f>
        <v/>
      </c>
      <c r="D815" s="230" t="str">
        <f>IF(ISBLANK(A815),"",INDEX('Smelter Look-up'!$C$5:$C$700,MATCH(A815,'Smelter Look-up'!$E$5:$E$700,0)))</f>
        <v/>
      </c>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3"/>
        <v>0</v>
      </c>
      <c r="AB815" s="228" t="str">
        <f t="shared" si="124"/>
        <v/>
      </c>
    </row>
    <row r="816" spans="1:28" s="227" customFormat="1" ht="20.25">
      <c r="A816" s="262"/>
      <c r="B816" s="182" t="str">
        <f>IF(LEN(A816)=0,"",INDEX('Smelter Look-up'!$A:$A,MATCH($A816,'Smelter Look-up'!$E:$E,0)))</f>
        <v/>
      </c>
      <c r="C816" s="186" t="str">
        <f>IF(LEN(A816)=0,"",INDEX('Smelter Look-up'!$C:$C,MATCH($A816,'Smelter Look-up'!$E:$E,0)))</f>
        <v/>
      </c>
      <c r="D816" s="230" t="str">
        <f>IF(ISBLANK(A816),"",INDEX('Smelter Look-up'!$C$5:$C$700,MATCH(A816,'Smelter Look-up'!$E$5:$E$700,0)))</f>
        <v/>
      </c>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3"/>
        <v>0</v>
      </c>
      <c r="AB816" s="228" t="str">
        <f t="shared" si="124"/>
        <v/>
      </c>
    </row>
    <row r="817" spans="1:28" s="227" customFormat="1" ht="20.25">
      <c r="A817" s="181"/>
      <c r="B817" s="182" t="str">
        <f>IF(LEN(A817)=0,"",INDEX('Smelter Look-up'!$A:$A,MATCH($A817,'Smelter Look-up'!$E:$E,0)))</f>
        <v/>
      </c>
      <c r="C817" s="186" t="str">
        <f>IF(LEN(A817)=0,"",INDEX('Smelter Look-up'!$C:$C,MATCH($A817,'Smelter Look-up'!$E:$E,0)))</f>
        <v/>
      </c>
      <c r="D817" s="230" t="str">
        <f>IF(ISBLANK(A817),"",INDEX('Smelter Look-up'!$C$5:$C$700,MATCH(A817,'Smelter Look-up'!$E$5:$E$700,0)))</f>
        <v/>
      </c>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3"/>
        <v>0</v>
      </c>
      <c r="AB817" s="228" t="str">
        <f t="shared" si="124"/>
        <v/>
      </c>
    </row>
    <row r="818" spans="1:28" s="227" customFormat="1" ht="20.25">
      <c r="A818" s="181"/>
      <c r="B818" s="182" t="str">
        <f>IF(LEN(A818)=0,"",INDEX('Smelter Look-up'!$A:$A,MATCH($A818,'Smelter Look-up'!$E:$E,0)))</f>
        <v/>
      </c>
      <c r="C818" s="186" t="str">
        <f>IF(LEN(A818)=0,"",INDEX('Smelter Look-up'!$C:$C,MATCH($A818,'Smelter Look-up'!$E:$E,0)))</f>
        <v/>
      </c>
      <c r="D818" s="230" t="str">
        <f>IF(ISBLANK(A818),"",INDEX('Smelter Look-up'!$C$5:$C$700,MATCH(A818,'Smelter Look-up'!$E$5:$E$700,0)))</f>
        <v/>
      </c>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3"/>
        <v>0</v>
      </c>
      <c r="AB818" s="228" t="str">
        <f t="shared" si="124"/>
        <v/>
      </c>
    </row>
    <row r="819" spans="1:28" s="227" customFormat="1" ht="20.25">
      <c r="A819" s="181"/>
      <c r="B819" s="182" t="str">
        <f>IF(LEN(A819)=0,"",INDEX('Smelter Look-up'!$A:$A,MATCH($A819,'Smelter Look-up'!$E:$E,0)))</f>
        <v/>
      </c>
      <c r="C819" s="186" t="str">
        <f>IF(LEN(A819)=0,"",INDEX('Smelter Look-up'!$C:$C,MATCH($A819,'Smelter Look-up'!$E:$E,0)))</f>
        <v/>
      </c>
      <c r="D819" s="230" t="str">
        <f>IF(ISBLANK(A819),"",INDEX('Smelter Look-up'!$C$5:$C$700,MATCH(A819,'Smelter Look-up'!$E$5:$E$700,0)))</f>
        <v/>
      </c>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3"/>
        <v>0</v>
      </c>
      <c r="AB819" s="228" t="str">
        <f t="shared" si="124"/>
        <v/>
      </c>
    </row>
    <row r="820" spans="1:28" s="227" customFormat="1" ht="20.25">
      <c r="A820" s="181"/>
      <c r="B820" s="182" t="str">
        <f>IF(LEN(A820)=0,"",INDEX('Smelter Look-up'!$A:$A,MATCH($A820,'Smelter Look-up'!$E:$E,0)))</f>
        <v/>
      </c>
      <c r="C820" s="186" t="str">
        <f>IF(LEN(A820)=0,"",INDEX('Smelter Look-up'!$C:$C,MATCH($A820,'Smelter Look-up'!$E:$E,0)))</f>
        <v/>
      </c>
      <c r="D820" s="230" t="str">
        <f>IF(ISBLANK(A820),"",INDEX('Smelter Look-up'!$C$5:$C$700,MATCH(A820,'Smelter Look-up'!$E$5:$E$700,0)))</f>
        <v/>
      </c>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3"/>
        <v>0</v>
      </c>
      <c r="AB820" s="228" t="str">
        <f t="shared" si="124"/>
        <v/>
      </c>
    </row>
    <row r="821" spans="1:28" s="227" customFormat="1" ht="20.25">
      <c r="A821" s="181"/>
      <c r="B821" s="182" t="str">
        <f>IF(LEN(A821)=0,"",INDEX('Smelter Look-up'!$A:$A,MATCH($A821,'Smelter Look-up'!$E:$E,0)))</f>
        <v/>
      </c>
      <c r="C821" s="186" t="str">
        <f>IF(LEN(A821)=0,"",INDEX('Smelter Look-up'!$C:$C,MATCH($A821,'Smelter Look-up'!$E:$E,0)))</f>
        <v/>
      </c>
      <c r="D821" s="230" t="str">
        <f>IF(ISBLANK(A821),"",INDEX('Smelter Look-up'!$C$5:$C$700,MATCH(A821,'Smelter Look-up'!$E$5:$E$700,0)))</f>
        <v/>
      </c>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3"/>
        <v>0</v>
      </c>
      <c r="AB821" s="228" t="str">
        <f t="shared" si="124"/>
        <v/>
      </c>
    </row>
    <row r="822" spans="1:28" s="227" customFormat="1" ht="20.25">
      <c r="A822" s="181"/>
      <c r="B822" s="182" t="str">
        <f>IF(LEN(A822)=0,"",INDEX('Smelter Look-up'!$A:$A,MATCH($A822,'Smelter Look-up'!$E:$E,0)))</f>
        <v/>
      </c>
      <c r="C822" s="186" t="str">
        <f>IF(LEN(A822)=0,"",INDEX('Smelter Look-up'!$C:$C,MATCH($A822,'Smelter Look-up'!$E:$E,0)))</f>
        <v/>
      </c>
      <c r="D822" s="230" t="str">
        <f>IF(ISBLANK(A822),"",INDEX('Smelter Look-up'!$C$5:$C$700,MATCH(A822,'Smelter Look-up'!$E$5:$E$700,0)))</f>
        <v/>
      </c>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3"/>
        <v>0</v>
      </c>
      <c r="AB822" s="228" t="str">
        <f t="shared" si="124"/>
        <v/>
      </c>
    </row>
    <row r="823" spans="1:28" s="227" customFormat="1" ht="20.25">
      <c r="A823" s="181"/>
      <c r="B823" s="182" t="str">
        <f>IF(LEN(A823)=0,"",INDEX('Smelter Look-up'!$A:$A,MATCH($A823,'Smelter Look-up'!$E:$E,0)))</f>
        <v/>
      </c>
      <c r="C823" s="186" t="str">
        <f>IF(LEN(A823)=0,"",INDEX('Smelter Look-up'!$C:$C,MATCH($A823,'Smelter Look-up'!$E:$E,0)))</f>
        <v/>
      </c>
      <c r="D823" s="230" t="str">
        <f>IF(ISBLANK(A823),"",INDEX('Smelter Look-up'!$C$5:$C$700,MATCH(A823,'Smelter Look-up'!$E$5:$E$700,0)))</f>
        <v/>
      </c>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3"/>
        <v>0</v>
      </c>
      <c r="AB823" s="228" t="str">
        <f t="shared" si="124"/>
        <v/>
      </c>
    </row>
    <row r="824" spans="1:28" s="227" customFormat="1" ht="20.25">
      <c r="A824" s="181"/>
      <c r="B824" s="182" t="str">
        <f>IF(LEN(A824)=0,"",INDEX('Smelter Look-up'!$A:$A,MATCH($A824,'Smelter Look-up'!$E:$E,0)))</f>
        <v/>
      </c>
      <c r="C824" s="186" t="str">
        <f>IF(LEN(A824)=0,"",INDEX('Smelter Look-up'!$C:$C,MATCH($A824,'Smelter Look-up'!$E:$E,0)))</f>
        <v/>
      </c>
      <c r="D824" s="230" t="str">
        <f>IF(ISBLANK(A824),"",INDEX('Smelter Look-up'!$C$5:$C$700,MATCH(A824,'Smelter Look-up'!$E$5:$E$700,0)))</f>
        <v/>
      </c>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25">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26">IF(AND(C824="Smelter not listed",OR(LEN(D824)=0,LEN(E824)=0)),1,0)</f>
        <v>0</v>
      </c>
      <c r="AB824" s="228" t="str">
        <f t="shared" ref="AB824" si="127">B824&amp;C824</f>
        <v/>
      </c>
    </row>
    <row r="825" spans="1:28" s="227" customFormat="1" ht="20.25">
      <c r="A825" s="181"/>
      <c r="B825" s="182" t="str">
        <f>IF(LEN(A825)=0,"",INDEX('Smelter Look-up'!$A:$A,MATCH($A825,'Smelter Look-up'!$E:$E,0)))</f>
        <v/>
      </c>
      <c r="C825" s="186" t="str">
        <f>IF(LEN(A825)=0,"",INDEX('Smelter Look-up'!$C:$C,MATCH($A825,'Smelter Look-up'!$E:$E,0)))</f>
        <v/>
      </c>
      <c r="D825" s="230" t="str">
        <f>IF(ISBLANK(A825),"",INDEX('Smelter Look-up'!$C$5:$C$700,MATCH(A825,'Smelter Look-up'!$E$5:$E$700,0)))</f>
        <v/>
      </c>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8">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9">IF(AND(C825="Smelter not listed",OR(LEN(D825)=0,LEN(E825)=0)),1,0)</f>
        <v>0</v>
      </c>
      <c r="AB825" s="228" t="str">
        <f t="shared" ref="AB825:AB856" si="130">B825&amp;C825</f>
        <v/>
      </c>
    </row>
    <row r="826" spans="1:28" s="227" customFormat="1" ht="20.25">
      <c r="A826" s="181"/>
      <c r="B826" s="182" t="str">
        <f>IF(LEN(A826)=0,"",INDEX('Smelter Look-up'!$A:$A,MATCH($A826,'Smelter Look-up'!$E:$E,0)))</f>
        <v/>
      </c>
      <c r="C826" s="186" t="str">
        <f>IF(LEN(A826)=0,"",INDEX('Smelter Look-up'!$C:$C,MATCH($A826,'Smelter Look-up'!$E:$E,0)))</f>
        <v/>
      </c>
      <c r="D826" s="230" t="str">
        <f>IF(ISBLANK(A826),"",INDEX('Smelter Look-up'!$C$5:$C$700,MATCH(A826,'Smelter Look-up'!$E$5:$E$700,0)))</f>
        <v/>
      </c>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25">
      <c r="A827" s="262"/>
      <c r="B827" s="182" t="str">
        <f>IF(LEN(A827)=0,"",INDEX('Smelter Look-up'!$A:$A,MATCH($A827,'Smelter Look-up'!$E:$E,0)))</f>
        <v/>
      </c>
      <c r="C827" s="186" t="str">
        <f>IF(LEN(A827)=0,"",INDEX('Smelter Look-up'!$C:$C,MATCH($A827,'Smelter Look-up'!$E:$E,0)))</f>
        <v/>
      </c>
      <c r="D827" s="230" t="str">
        <f>IF(ISBLANK(A827),"",INDEX('Smelter Look-up'!$C$5:$C$700,MATCH(A827,'Smelter Look-up'!$E$5:$E$700,0)))</f>
        <v/>
      </c>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25">
      <c r="A828" s="262"/>
      <c r="B828" s="182" t="str">
        <f>IF(LEN(A828)=0,"",INDEX('Smelter Look-up'!$A:$A,MATCH($A828,'Smelter Look-up'!$E:$E,0)))</f>
        <v/>
      </c>
      <c r="C828" s="186" t="str">
        <f>IF(LEN(A828)=0,"",INDEX('Smelter Look-up'!$C:$C,MATCH($A828,'Smelter Look-up'!$E:$E,0)))</f>
        <v/>
      </c>
      <c r="D828" s="230" t="str">
        <f>IF(ISBLANK(A828),"",INDEX('Smelter Look-up'!$C$5:$C$700,MATCH(A828,'Smelter Look-up'!$E$5:$E$700,0)))</f>
        <v/>
      </c>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25">
      <c r="A829" s="262"/>
      <c r="B829" s="182" t="str">
        <f>IF(LEN(A829)=0,"",INDEX('Smelter Look-up'!$A:$A,MATCH($A829,'Smelter Look-up'!$E:$E,0)))</f>
        <v/>
      </c>
      <c r="C829" s="186" t="str">
        <f>IF(LEN(A829)=0,"",INDEX('Smelter Look-up'!$C:$C,MATCH($A829,'Smelter Look-up'!$E:$E,0)))</f>
        <v/>
      </c>
      <c r="D829" s="230" t="str">
        <f>IF(ISBLANK(A829),"",INDEX('Smelter Look-up'!$C$5:$C$700,MATCH(A829,'Smelter Look-up'!$E$5:$E$700,0)))</f>
        <v/>
      </c>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25">
      <c r="A830" s="262"/>
      <c r="B830" s="182" t="str">
        <f>IF(LEN(A830)=0,"",INDEX('Smelter Look-up'!$A:$A,MATCH($A830,'Smelter Look-up'!$E:$E,0)))</f>
        <v/>
      </c>
      <c r="C830" s="186" t="str">
        <f>IF(LEN(A830)=0,"",INDEX('Smelter Look-up'!$C:$C,MATCH($A830,'Smelter Look-up'!$E:$E,0)))</f>
        <v/>
      </c>
      <c r="D830" s="230" t="str">
        <f>IF(ISBLANK(A830),"",INDEX('Smelter Look-up'!$C$5:$C$700,MATCH(A830,'Smelter Look-up'!$E$5:$E$700,0)))</f>
        <v/>
      </c>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25">
      <c r="A831" s="262"/>
      <c r="B831" s="182" t="str">
        <f>IF(LEN(A831)=0,"",INDEX('Smelter Look-up'!$A:$A,MATCH($A831,'Smelter Look-up'!$E:$E,0)))</f>
        <v/>
      </c>
      <c r="C831" s="186" t="str">
        <f>IF(LEN(A831)=0,"",INDEX('Smelter Look-up'!$C:$C,MATCH($A831,'Smelter Look-up'!$E:$E,0)))</f>
        <v/>
      </c>
      <c r="D831" s="230" t="str">
        <f>IF(ISBLANK(A831),"",INDEX('Smelter Look-up'!$C$5:$C$700,MATCH(A831,'Smelter Look-up'!$E$5:$E$700,0)))</f>
        <v/>
      </c>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25">
      <c r="A832" s="262"/>
      <c r="B832" s="182" t="str">
        <f>IF(LEN(A832)=0,"",INDEX('Smelter Look-up'!$A:$A,MATCH($A832,'Smelter Look-up'!$E:$E,0)))</f>
        <v/>
      </c>
      <c r="C832" s="186" t="str">
        <f>IF(LEN(A832)=0,"",INDEX('Smelter Look-up'!$C:$C,MATCH($A832,'Smelter Look-up'!$E:$E,0)))</f>
        <v/>
      </c>
      <c r="D832" s="230" t="str">
        <f>IF(ISBLANK(A832),"",INDEX('Smelter Look-up'!$C$5:$C$700,MATCH(A832,'Smelter Look-up'!$E$5:$E$700,0)))</f>
        <v/>
      </c>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25">
      <c r="A833" s="262"/>
      <c r="B833" s="182" t="str">
        <f>IF(LEN(A833)=0,"",INDEX('Smelter Look-up'!$A:$A,MATCH($A833,'Smelter Look-up'!$E:$E,0)))</f>
        <v/>
      </c>
      <c r="C833" s="186" t="str">
        <f>IF(LEN(A833)=0,"",INDEX('Smelter Look-up'!$C:$C,MATCH($A833,'Smelter Look-up'!$E:$E,0)))</f>
        <v/>
      </c>
      <c r="D833" s="230" t="str">
        <f>IF(ISBLANK(A833),"",INDEX('Smelter Look-up'!$C$5:$C$700,MATCH(A833,'Smelter Look-up'!$E$5:$E$700,0)))</f>
        <v/>
      </c>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25">
      <c r="A834" s="181"/>
      <c r="B834" s="182" t="str">
        <f>IF(LEN(A834)=0,"",INDEX('Smelter Look-up'!$A:$A,MATCH($A834,'Smelter Look-up'!$E:$E,0)))</f>
        <v/>
      </c>
      <c r="C834" s="186" t="str">
        <f>IF(LEN(A834)=0,"",INDEX('Smelter Look-up'!$C:$C,MATCH($A834,'Smelter Look-up'!$E:$E,0)))</f>
        <v/>
      </c>
      <c r="D834" s="230" t="str">
        <f>IF(ISBLANK(A834),"",INDEX('Smelter Look-up'!$C$5:$C$700,MATCH(A834,'Smelter Look-up'!$E$5:$E$700,0)))</f>
        <v/>
      </c>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25">
      <c r="A835" s="181"/>
      <c r="B835" s="182" t="str">
        <f>IF(LEN(A835)=0,"",INDEX('Smelter Look-up'!$A:$A,MATCH($A835,'Smelter Look-up'!$E:$E,0)))</f>
        <v/>
      </c>
      <c r="C835" s="186" t="str">
        <f>IF(LEN(A835)=0,"",INDEX('Smelter Look-up'!$C:$C,MATCH($A835,'Smelter Look-up'!$E:$E,0)))</f>
        <v/>
      </c>
      <c r="D835" s="230" t="str">
        <f>IF(ISBLANK(A835),"",INDEX('Smelter Look-up'!$C$5:$C$700,MATCH(A835,'Smelter Look-up'!$E$5:$E$700,0)))</f>
        <v/>
      </c>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25">
      <c r="A836" s="181"/>
      <c r="B836" s="182" t="str">
        <f>IF(LEN(A836)=0,"",INDEX('Smelter Look-up'!$A:$A,MATCH($A836,'Smelter Look-up'!$E:$E,0)))</f>
        <v/>
      </c>
      <c r="C836" s="186" t="str">
        <f>IF(LEN(A836)=0,"",INDEX('Smelter Look-up'!$C:$C,MATCH($A836,'Smelter Look-up'!$E:$E,0)))</f>
        <v/>
      </c>
      <c r="D836" s="230" t="str">
        <f>IF(ISBLANK(A836),"",INDEX('Smelter Look-up'!$C$5:$C$700,MATCH(A836,'Smelter Look-up'!$E$5:$E$700,0)))</f>
        <v/>
      </c>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25">
      <c r="A837" s="181"/>
      <c r="B837" s="182" t="str">
        <f>IF(LEN(A837)=0,"",INDEX('Smelter Look-up'!$A:$A,MATCH($A837,'Smelter Look-up'!$E:$E,0)))</f>
        <v/>
      </c>
      <c r="C837" s="186" t="str">
        <f>IF(LEN(A837)=0,"",INDEX('Smelter Look-up'!$C:$C,MATCH($A837,'Smelter Look-up'!$E:$E,0)))</f>
        <v/>
      </c>
      <c r="D837" s="230" t="str">
        <f>IF(ISBLANK(A837),"",INDEX('Smelter Look-up'!$C$5:$C$700,MATCH(A837,'Smelter Look-up'!$E$5:$E$700,0)))</f>
        <v/>
      </c>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25">
      <c r="A838" s="181"/>
      <c r="B838" s="182" t="str">
        <f>IF(LEN(A838)=0,"",INDEX('Smelter Look-up'!$A:$A,MATCH($A838,'Smelter Look-up'!$E:$E,0)))</f>
        <v/>
      </c>
      <c r="C838" s="186" t="str">
        <f>IF(LEN(A838)=0,"",INDEX('Smelter Look-up'!$C:$C,MATCH($A838,'Smelter Look-up'!$E:$E,0)))</f>
        <v/>
      </c>
      <c r="D838" s="230" t="str">
        <f>IF(ISBLANK(A838),"",INDEX('Smelter Look-up'!$C$5:$C$700,MATCH(A838,'Smelter Look-up'!$E$5:$E$700,0)))</f>
        <v/>
      </c>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25">
      <c r="A839" s="181"/>
      <c r="B839" s="182" t="str">
        <f>IF(LEN(A839)=0,"",INDEX('Smelter Look-up'!$A:$A,MATCH($A839,'Smelter Look-up'!$E:$E,0)))</f>
        <v/>
      </c>
      <c r="C839" s="186" t="str">
        <f>IF(LEN(A839)=0,"",INDEX('Smelter Look-up'!$C:$C,MATCH($A839,'Smelter Look-up'!$E:$E,0)))</f>
        <v/>
      </c>
      <c r="D839" s="230" t="str">
        <f>IF(ISBLANK(A839),"",INDEX('Smelter Look-up'!$C$5:$C$700,MATCH(A839,'Smelter Look-up'!$E$5:$E$700,0)))</f>
        <v/>
      </c>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9"/>
        <v>0</v>
      </c>
      <c r="AB839" s="228" t="str">
        <f t="shared" si="130"/>
        <v/>
      </c>
    </row>
    <row r="840" spans="1:28" s="227" customFormat="1" ht="20.25">
      <c r="A840" s="181"/>
      <c r="B840" s="182" t="str">
        <f>IF(LEN(A840)=0,"",INDEX('Smelter Look-up'!$A:$A,MATCH($A840,'Smelter Look-up'!$E:$E,0)))</f>
        <v/>
      </c>
      <c r="C840" s="186" t="str">
        <f>IF(LEN(A840)=0,"",INDEX('Smelter Look-up'!$C:$C,MATCH($A840,'Smelter Look-up'!$E:$E,0)))</f>
        <v/>
      </c>
      <c r="D840" s="230" t="str">
        <f>IF(ISBLANK(A840),"",INDEX('Smelter Look-up'!$C$5:$C$700,MATCH(A840,'Smelter Look-up'!$E$5:$E$700,0)))</f>
        <v/>
      </c>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9"/>
        <v>0</v>
      </c>
      <c r="AB840" s="228" t="str">
        <f t="shared" si="130"/>
        <v/>
      </c>
    </row>
    <row r="841" spans="1:28" s="227" customFormat="1" ht="20.25">
      <c r="A841" s="181"/>
      <c r="B841" s="182" t="str">
        <f>IF(LEN(A841)=0,"",INDEX('Smelter Look-up'!$A:$A,MATCH($A841,'Smelter Look-up'!$E:$E,0)))</f>
        <v/>
      </c>
      <c r="C841" s="186" t="str">
        <f>IF(LEN(A841)=0,"",INDEX('Smelter Look-up'!$C:$C,MATCH($A841,'Smelter Look-up'!$E:$E,0)))</f>
        <v/>
      </c>
      <c r="D841" s="230" t="str">
        <f>IF(ISBLANK(A841),"",INDEX('Smelter Look-up'!$C$5:$C$700,MATCH(A841,'Smelter Look-up'!$E$5:$E$700,0)))</f>
        <v/>
      </c>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25">
      <c r="A842" s="181"/>
      <c r="B842" s="182" t="str">
        <f>IF(LEN(A842)=0,"",INDEX('Smelter Look-up'!$A:$A,MATCH($A842,'Smelter Look-up'!$E:$E,0)))</f>
        <v/>
      </c>
      <c r="C842" s="186" t="str">
        <f>IF(LEN(A842)=0,"",INDEX('Smelter Look-up'!$C:$C,MATCH($A842,'Smelter Look-up'!$E:$E,0)))</f>
        <v/>
      </c>
      <c r="D842" s="230" t="str">
        <f>IF(ISBLANK(A842),"",INDEX('Smelter Look-up'!$C$5:$C$700,MATCH(A842,'Smelter Look-up'!$E$5:$E$700,0)))</f>
        <v/>
      </c>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25">
      <c r="A843" s="181"/>
      <c r="B843" s="182" t="str">
        <f>IF(LEN(A843)=0,"",INDEX('Smelter Look-up'!$A:$A,MATCH($A843,'Smelter Look-up'!$E:$E,0)))</f>
        <v/>
      </c>
      <c r="C843" s="186" t="str">
        <f>IF(LEN(A843)=0,"",INDEX('Smelter Look-up'!$C:$C,MATCH($A843,'Smelter Look-up'!$E:$E,0)))</f>
        <v/>
      </c>
      <c r="D843" s="230" t="str">
        <f>IF(ISBLANK(A843),"",INDEX('Smelter Look-up'!$C$5:$C$700,MATCH(A843,'Smelter Look-up'!$E$5:$E$700,0)))</f>
        <v/>
      </c>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25">
      <c r="A844" s="181"/>
      <c r="B844" s="182" t="str">
        <f>IF(LEN(A844)=0,"",INDEX('Smelter Look-up'!$A:$A,MATCH($A844,'Smelter Look-up'!$E:$E,0)))</f>
        <v/>
      </c>
      <c r="C844" s="186" t="str">
        <f>IF(LEN(A844)=0,"",INDEX('Smelter Look-up'!$C:$C,MATCH($A844,'Smelter Look-up'!$E:$E,0)))</f>
        <v/>
      </c>
      <c r="D844" s="230" t="str">
        <f>IF(ISBLANK(A844),"",INDEX('Smelter Look-up'!$C$5:$C$700,MATCH(A844,'Smelter Look-up'!$E$5:$E$700,0)))</f>
        <v/>
      </c>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9"/>
        <v>0</v>
      </c>
      <c r="AB844" s="228" t="str">
        <f t="shared" si="130"/>
        <v/>
      </c>
    </row>
    <row r="845" spans="1:28" s="227" customFormat="1" ht="20.25">
      <c r="A845" s="181"/>
      <c r="B845" s="182" t="str">
        <f>IF(LEN(A845)=0,"",INDEX('Smelter Look-up'!$A:$A,MATCH($A845,'Smelter Look-up'!$E:$E,0)))</f>
        <v/>
      </c>
      <c r="C845" s="186" t="str">
        <f>IF(LEN(A845)=0,"",INDEX('Smelter Look-up'!$C:$C,MATCH($A845,'Smelter Look-up'!$E:$E,0)))</f>
        <v/>
      </c>
      <c r="D845" s="230" t="str">
        <f>IF(ISBLANK(A845),"",INDEX('Smelter Look-up'!$C$5:$C$700,MATCH(A845,'Smelter Look-up'!$E$5:$E$700,0)))</f>
        <v/>
      </c>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9"/>
        <v>0</v>
      </c>
      <c r="AB845" s="228" t="str">
        <f t="shared" si="130"/>
        <v/>
      </c>
    </row>
    <row r="846" spans="1:28" s="227" customFormat="1" ht="20.25">
      <c r="A846" s="181"/>
      <c r="B846" s="182" t="str">
        <f>IF(LEN(A846)=0,"",INDEX('Smelter Look-up'!$A:$A,MATCH($A846,'Smelter Look-up'!$E:$E,0)))</f>
        <v/>
      </c>
      <c r="C846" s="186" t="str">
        <f>IF(LEN(A846)=0,"",INDEX('Smelter Look-up'!$C:$C,MATCH($A846,'Smelter Look-up'!$E:$E,0)))</f>
        <v/>
      </c>
      <c r="D846" s="230" t="str">
        <f>IF(ISBLANK(A846),"",INDEX('Smelter Look-up'!$C$5:$C$700,MATCH(A846,'Smelter Look-up'!$E$5:$E$700,0)))</f>
        <v/>
      </c>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9"/>
        <v>0</v>
      </c>
      <c r="AB846" s="228" t="str">
        <f t="shared" si="130"/>
        <v/>
      </c>
    </row>
    <row r="847" spans="1:28" s="227" customFormat="1" ht="20.25">
      <c r="A847" s="181"/>
      <c r="B847" s="182" t="str">
        <f>IF(LEN(A847)=0,"",INDEX('Smelter Look-up'!$A:$A,MATCH($A847,'Smelter Look-up'!$E:$E,0)))</f>
        <v/>
      </c>
      <c r="C847" s="186" t="str">
        <f>IF(LEN(A847)=0,"",INDEX('Smelter Look-up'!$C:$C,MATCH($A847,'Smelter Look-up'!$E:$E,0)))</f>
        <v/>
      </c>
      <c r="D847" s="230" t="str">
        <f>IF(ISBLANK(A847),"",INDEX('Smelter Look-up'!$C$5:$C$700,MATCH(A847,'Smelter Look-up'!$E$5:$E$700,0)))</f>
        <v/>
      </c>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9"/>
        <v>0</v>
      </c>
      <c r="AB847" s="228" t="str">
        <f t="shared" si="130"/>
        <v/>
      </c>
    </row>
    <row r="848" spans="1:28" s="227" customFormat="1" ht="20.25">
      <c r="A848" s="181"/>
      <c r="B848" s="182" t="str">
        <f>IF(LEN(A848)=0,"",INDEX('Smelter Look-up'!$A:$A,MATCH($A848,'Smelter Look-up'!$E:$E,0)))</f>
        <v/>
      </c>
      <c r="C848" s="186" t="str">
        <f>IF(LEN(A848)=0,"",INDEX('Smelter Look-up'!$C:$C,MATCH($A848,'Smelter Look-up'!$E:$E,0)))</f>
        <v/>
      </c>
      <c r="D848" s="230" t="str">
        <f>IF(ISBLANK(A848),"",INDEX('Smelter Look-up'!$C$5:$C$700,MATCH(A848,'Smelter Look-up'!$E$5:$E$700,0)))</f>
        <v/>
      </c>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9"/>
        <v>0</v>
      </c>
      <c r="AB848" s="228" t="str">
        <f t="shared" si="130"/>
        <v/>
      </c>
    </row>
    <row r="849" spans="1:28" s="227" customFormat="1" ht="20.25">
      <c r="A849" s="181"/>
      <c r="B849" s="182" t="str">
        <f>IF(LEN(A849)=0,"",INDEX('Smelter Look-up'!$A:$A,MATCH($A849,'Smelter Look-up'!$E:$E,0)))</f>
        <v/>
      </c>
      <c r="C849" s="186" t="str">
        <f>IF(LEN(A849)=0,"",INDEX('Smelter Look-up'!$C:$C,MATCH($A849,'Smelter Look-up'!$E:$E,0)))</f>
        <v/>
      </c>
      <c r="D849" s="230" t="str">
        <f>IF(ISBLANK(A849),"",INDEX('Smelter Look-up'!$C$5:$C$700,MATCH(A849,'Smelter Look-up'!$E$5:$E$700,0)))</f>
        <v/>
      </c>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9"/>
        <v>0</v>
      </c>
      <c r="AB849" s="228" t="str">
        <f t="shared" si="130"/>
        <v/>
      </c>
    </row>
    <row r="850" spans="1:28" s="227" customFormat="1" ht="20.25">
      <c r="A850" s="181"/>
      <c r="B850" s="182" t="str">
        <f>IF(LEN(A850)=0,"",INDEX('Smelter Look-up'!$A:$A,MATCH($A850,'Smelter Look-up'!$E:$E,0)))</f>
        <v/>
      </c>
      <c r="C850" s="186" t="str">
        <f>IF(LEN(A850)=0,"",INDEX('Smelter Look-up'!$C:$C,MATCH($A850,'Smelter Look-up'!$E:$E,0)))</f>
        <v/>
      </c>
      <c r="D850" s="230" t="str">
        <f>IF(ISBLANK(A850),"",INDEX('Smelter Look-up'!$C$5:$C$700,MATCH(A850,'Smelter Look-up'!$E$5:$E$700,0)))</f>
        <v/>
      </c>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9"/>
        <v>0</v>
      </c>
      <c r="AB850" s="228" t="str">
        <f t="shared" si="130"/>
        <v/>
      </c>
    </row>
    <row r="851" spans="1:28" s="227" customFormat="1" ht="20.25">
      <c r="A851" s="181"/>
      <c r="B851" s="182" t="str">
        <f>IF(LEN(A851)=0,"",INDEX('Smelter Look-up'!$A:$A,MATCH($A851,'Smelter Look-up'!$E:$E,0)))</f>
        <v/>
      </c>
      <c r="C851" s="186" t="str">
        <f>IF(LEN(A851)=0,"",INDEX('Smelter Look-up'!$C:$C,MATCH($A851,'Smelter Look-up'!$E:$E,0)))</f>
        <v/>
      </c>
      <c r="D851" s="230" t="str">
        <f>IF(ISBLANK(A851),"",INDEX('Smelter Look-up'!$C$5:$C$700,MATCH(A851,'Smelter Look-up'!$E$5:$E$700,0)))</f>
        <v/>
      </c>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9"/>
        <v>0</v>
      </c>
      <c r="AB851" s="228" t="str">
        <f t="shared" si="130"/>
        <v/>
      </c>
    </row>
    <row r="852" spans="1:28" s="227" customFormat="1" ht="20.25">
      <c r="A852" s="181"/>
      <c r="B852" s="182" t="str">
        <f>IF(LEN(A852)=0,"",INDEX('Smelter Look-up'!$A:$A,MATCH($A852,'Smelter Look-up'!$E:$E,0)))</f>
        <v/>
      </c>
      <c r="C852" s="186" t="str">
        <f>IF(LEN(A852)=0,"",INDEX('Smelter Look-up'!$C:$C,MATCH($A852,'Smelter Look-up'!$E:$E,0)))</f>
        <v/>
      </c>
      <c r="D852" s="230" t="str">
        <f>IF(ISBLANK(A852),"",INDEX('Smelter Look-up'!$C$5:$C$700,MATCH(A852,'Smelter Look-up'!$E$5:$E$700,0)))</f>
        <v/>
      </c>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9"/>
        <v>0</v>
      </c>
      <c r="AB852" s="228" t="str">
        <f t="shared" si="130"/>
        <v/>
      </c>
    </row>
    <row r="853" spans="1:28" s="227" customFormat="1" ht="20.25">
      <c r="A853" s="181"/>
      <c r="B853" s="182" t="str">
        <f>IF(LEN(A853)=0,"",INDEX('Smelter Look-up'!$A:$A,MATCH($A853,'Smelter Look-up'!$E:$E,0)))</f>
        <v/>
      </c>
      <c r="C853" s="186" t="str">
        <f>IF(LEN(A853)=0,"",INDEX('Smelter Look-up'!$C:$C,MATCH($A853,'Smelter Look-up'!$E:$E,0)))</f>
        <v/>
      </c>
      <c r="D853" s="230" t="str">
        <f>IF(ISBLANK(A853),"",INDEX('Smelter Look-up'!$C$5:$C$700,MATCH(A853,'Smelter Look-up'!$E$5:$E$700,0)))</f>
        <v/>
      </c>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9"/>
        <v>0</v>
      </c>
      <c r="AB853" s="228" t="str">
        <f t="shared" si="130"/>
        <v/>
      </c>
    </row>
    <row r="854" spans="1:28" s="227" customFormat="1" ht="20.25">
      <c r="A854" s="181"/>
      <c r="B854" s="182" t="str">
        <f>IF(LEN(A854)=0,"",INDEX('Smelter Look-up'!$A:$A,MATCH($A854,'Smelter Look-up'!$E:$E,0)))</f>
        <v/>
      </c>
      <c r="C854" s="186" t="str">
        <f>IF(LEN(A854)=0,"",INDEX('Smelter Look-up'!$C:$C,MATCH($A854,'Smelter Look-up'!$E:$E,0)))</f>
        <v/>
      </c>
      <c r="D854" s="230" t="str">
        <f>IF(ISBLANK(A854),"",INDEX('Smelter Look-up'!$C$5:$C$700,MATCH(A854,'Smelter Look-up'!$E$5:$E$700,0)))</f>
        <v/>
      </c>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9"/>
        <v>0</v>
      </c>
      <c r="AB854" s="228" t="str">
        <f t="shared" si="130"/>
        <v/>
      </c>
    </row>
    <row r="855" spans="1:28" s="227" customFormat="1" ht="20.25">
      <c r="A855" s="181"/>
      <c r="B855" s="182" t="str">
        <f>IF(LEN(A855)=0,"",INDEX('Smelter Look-up'!$A:$A,MATCH($A855,'Smelter Look-up'!$E:$E,0)))</f>
        <v/>
      </c>
      <c r="C855" s="186" t="str">
        <f>IF(LEN(A855)=0,"",INDEX('Smelter Look-up'!$C:$C,MATCH($A855,'Smelter Look-up'!$E:$E,0)))</f>
        <v/>
      </c>
      <c r="D855" s="230" t="str">
        <f>IF(ISBLANK(A855),"",INDEX('Smelter Look-up'!$C$5:$C$700,MATCH(A855,'Smelter Look-up'!$E$5:$E$700,0)))</f>
        <v/>
      </c>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9"/>
        <v>0</v>
      </c>
      <c r="AB855" s="228" t="str">
        <f t="shared" si="130"/>
        <v/>
      </c>
    </row>
    <row r="856" spans="1:28" s="227" customFormat="1" ht="20.25">
      <c r="A856" s="181"/>
      <c r="B856" s="182" t="str">
        <f>IF(LEN(A856)=0,"",INDEX('Smelter Look-up'!$A:$A,MATCH($A856,'Smelter Look-up'!$E:$E,0)))</f>
        <v/>
      </c>
      <c r="C856" s="186" t="str">
        <f>IF(LEN(A856)=0,"",INDEX('Smelter Look-up'!$C:$C,MATCH($A856,'Smelter Look-up'!$E:$E,0)))</f>
        <v/>
      </c>
      <c r="D856" s="230" t="str">
        <f>IF(ISBLANK(A856),"",INDEX('Smelter Look-up'!$C$5:$C$700,MATCH(A856,'Smelter Look-up'!$E$5:$E$700,0)))</f>
        <v/>
      </c>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9"/>
        <v>0</v>
      </c>
      <c r="AB856" s="228" t="str">
        <f t="shared" si="130"/>
        <v/>
      </c>
    </row>
    <row r="857" spans="1:28" s="227" customFormat="1" ht="20.25">
      <c r="A857" s="181"/>
      <c r="B857" s="182" t="str">
        <f>IF(LEN(A857)=0,"",INDEX('Smelter Look-up'!$A:$A,MATCH($A857,'Smelter Look-up'!$E:$E,0)))</f>
        <v/>
      </c>
      <c r="C857" s="186" t="str">
        <f>IF(LEN(A857)=0,"",INDEX('Smelter Look-up'!$C:$C,MATCH($A857,'Smelter Look-up'!$E:$E,0)))</f>
        <v/>
      </c>
      <c r="D857" s="230" t="str">
        <f>IF(ISBLANK(A857),"",INDEX('Smelter Look-up'!$C$5:$C$700,MATCH(A857,'Smelter Look-up'!$E$5:$E$700,0)))</f>
        <v/>
      </c>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31">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32">IF(AND(C857="Smelter not listed",OR(LEN(D857)=0,LEN(E857)=0)),1,0)</f>
        <v>0</v>
      </c>
      <c r="AB857" s="228" t="str">
        <f t="shared" ref="AB857:AB887" si="133">B857&amp;C857</f>
        <v/>
      </c>
    </row>
    <row r="858" spans="1:28" s="227" customFormat="1" ht="20.25">
      <c r="A858" s="181"/>
      <c r="B858" s="182" t="str">
        <f>IF(LEN(A858)=0,"",INDEX('Smelter Look-up'!$A:$A,MATCH($A858,'Smelter Look-up'!$E:$E,0)))</f>
        <v/>
      </c>
      <c r="C858" s="186" t="str">
        <f>IF(LEN(A858)=0,"",INDEX('Smelter Look-up'!$C:$C,MATCH($A858,'Smelter Look-up'!$E:$E,0)))</f>
        <v/>
      </c>
      <c r="D858" s="230" t="str">
        <f>IF(ISBLANK(A858),"",INDEX('Smelter Look-up'!$C$5:$C$700,MATCH(A858,'Smelter Look-up'!$E$5:$E$700,0)))</f>
        <v/>
      </c>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t="str">
        <f>IF(ISBLANK(A859),"",INDEX('Smelter Look-up'!$C$5:$C$700,MATCH(A859,'Smelter Look-up'!$E$5:$E$700,0)))</f>
        <v/>
      </c>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t="str">
        <f>IF(ISBLANK(A860),"",INDEX('Smelter Look-up'!$C$5:$C$700,MATCH(A860,'Smelter Look-up'!$E$5:$E$700,0)))</f>
        <v/>
      </c>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25">
      <c r="A861" s="181"/>
      <c r="B861" s="182" t="str">
        <f>IF(LEN(A861)=0,"",INDEX('Smelter Look-up'!$A:$A,MATCH($A861,'Smelter Look-up'!$E:$E,0)))</f>
        <v/>
      </c>
      <c r="C861" s="186" t="str">
        <f>IF(LEN(A861)=0,"",INDEX('Smelter Look-up'!$C:$C,MATCH($A861,'Smelter Look-up'!$E:$E,0)))</f>
        <v/>
      </c>
      <c r="D861" s="230" t="str">
        <f>IF(ISBLANK(A861),"",INDEX('Smelter Look-up'!$C$5:$C$700,MATCH(A861,'Smelter Look-up'!$E$5:$E$700,0)))</f>
        <v/>
      </c>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25">
      <c r="A862" s="181"/>
      <c r="B862" s="182" t="str">
        <f>IF(LEN(A862)=0,"",INDEX('Smelter Look-up'!$A:$A,MATCH($A862,'Smelter Look-up'!$E:$E,0)))</f>
        <v/>
      </c>
      <c r="C862" s="186" t="str">
        <f>IF(LEN(A862)=0,"",INDEX('Smelter Look-up'!$C:$C,MATCH($A862,'Smelter Look-up'!$E:$E,0)))</f>
        <v/>
      </c>
      <c r="D862" s="230" t="str">
        <f>IF(ISBLANK(A862),"",INDEX('Smelter Look-up'!$C$5:$C$700,MATCH(A862,'Smelter Look-up'!$E$5:$E$700,0)))</f>
        <v/>
      </c>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25">
      <c r="A863" s="181"/>
      <c r="B863" s="182" t="str">
        <f>IF(LEN(A863)=0,"",INDEX('Smelter Look-up'!$A:$A,MATCH($A863,'Smelter Look-up'!$E:$E,0)))</f>
        <v/>
      </c>
      <c r="C863" s="186" t="str">
        <f>IF(LEN(A863)=0,"",INDEX('Smelter Look-up'!$C:$C,MATCH($A863,'Smelter Look-up'!$E:$E,0)))</f>
        <v/>
      </c>
      <c r="D863" s="230" t="str">
        <f>IF(ISBLANK(A863),"",INDEX('Smelter Look-up'!$C$5:$C$700,MATCH(A863,'Smelter Look-up'!$E$5:$E$700,0)))</f>
        <v/>
      </c>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25">
      <c r="A864" s="181"/>
      <c r="B864" s="182" t="str">
        <f>IF(LEN(A864)=0,"",INDEX('Smelter Look-up'!$A:$A,MATCH($A864,'Smelter Look-up'!$E:$E,0)))</f>
        <v/>
      </c>
      <c r="C864" s="186" t="str">
        <f>IF(LEN(A864)=0,"",INDEX('Smelter Look-up'!$C:$C,MATCH($A864,'Smelter Look-up'!$E:$E,0)))</f>
        <v/>
      </c>
      <c r="D864" s="230" t="str">
        <f>IF(ISBLANK(A864),"",INDEX('Smelter Look-up'!$C$5:$C$700,MATCH(A864,'Smelter Look-up'!$E$5:$E$700,0)))</f>
        <v/>
      </c>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25">
      <c r="A865" s="181"/>
      <c r="B865" s="182" t="str">
        <f>IF(LEN(A865)=0,"",INDEX('Smelter Look-up'!$A:$A,MATCH($A865,'Smelter Look-up'!$E:$E,0)))</f>
        <v/>
      </c>
      <c r="C865" s="186" t="str">
        <f>IF(LEN(A865)=0,"",INDEX('Smelter Look-up'!$C:$C,MATCH($A865,'Smelter Look-up'!$E:$E,0)))</f>
        <v/>
      </c>
      <c r="D865" s="230" t="str">
        <f>IF(ISBLANK(A865),"",INDEX('Smelter Look-up'!$C$5:$C$700,MATCH(A865,'Smelter Look-up'!$E$5:$E$700,0)))</f>
        <v/>
      </c>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2"/>
        <v>0</v>
      </c>
      <c r="AB865" s="228" t="str">
        <f t="shared" si="133"/>
        <v/>
      </c>
    </row>
    <row r="866" spans="1:28" s="227" customFormat="1" ht="20.25">
      <c r="A866" s="181"/>
      <c r="B866" s="182" t="str">
        <f>IF(LEN(A866)=0,"",INDEX('Smelter Look-up'!$A:$A,MATCH($A866,'Smelter Look-up'!$E:$E,0)))</f>
        <v/>
      </c>
      <c r="C866" s="186" t="str">
        <f>IF(LEN(A866)=0,"",INDEX('Smelter Look-up'!$C:$C,MATCH($A866,'Smelter Look-up'!$E:$E,0)))</f>
        <v/>
      </c>
      <c r="D866" s="230" t="str">
        <f>IF(ISBLANK(A866),"",INDEX('Smelter Look-up'!$C$5:$C$700,MATCH(A866,'Smelter Look-up'!$E$5:$E$700,0)))</f>
        <v/>
      </c>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2"/>
        <v>0</v>
      </c>
      <c r="AB866" s="228" t="str">
        <f t="shared" si="133"/>
        <v/>
      </c>
    </row>
    <row r="867" spans="1:28" s="227" customFormat="1" ht="20.25">
      <c r="A867" s="181"/>
      <c r="B867" s="182" t="str">
        <f>IF(LEN(A867)=0,"",INDEX('Smelter Look-up'!$A:$A,MATCH($A867,'Smelter Look-up'!$E:$E,0)))</f>
        <v/>
      </c>
      <c r="C867" s="186" t="str">
        <f>IF(LEN(A867)=0,"",INDEX('Smelter Look-up'!$C:$C,MATCH($A867,'Smelter Look-up'!$E:$E,0)))</f>
        <v/>
      </c>
      <c r="D867" s="230" t="str">
        <f>IF(ISBLANK(A867),"",INDEX('Smelter Look-up'!$C$5:$C$700,MATCH(A867,'Smelter Look-up'!$E$5:$E$700,0)))</f>
        <v/>
      </c>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2"/>
        <v>0</v>
      </c>
      <c r="AB867" s="228" t="str">
        <f t="shared" si="133"/>
        <v/>
      </c>
    </row>
    <row r="868" spans="1:28" s="227" customFormat="1" ht="20.25">
      <c r="A868" s="181"/>
      <c r="B868" s="182" t="str">
        <f>IF(LEN(A868)=0,"",INDEX('Smelter Look-up'!$A:$A,MATCH($A868,'Smelter Look-up'!$E:$E,0)))</f>
        <v/>
      </c>
      <c r="C868" s="186" t="str">
        <f>IF(LEN(A868)=0,"",INDEX('Smelter Look-up'!$C:$C,MATCH($A868,'Smelter Look-up'!$E:$E,0)))</f>
        <v/>
      </c>
      <c r="D868" s="230" t="str">
        <f>IF(ISBLANK(A868),"",INDEX('Smelter Look-up'!$C$5:$C$700,MATCH(A868,'Smelter Look-up'!$E$5:$E$700,0)))</f>
        <v/>
      </c>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2"/>
        <v>0</v>
      </c>
      <c r="AB868" s="228" t="str">
        <f t="shared" si="133"/>
        <v/>
      </c>
    </row>
    <row r="869" spans="1:28" s="227" customFormat="1" ht="20.25">
      <c r="A869" s="181"/>
      <c r="B869" s="182" t="str">
        <f>IF(LEN(A869)=0,"",INDEX('Smelter Look-up'!$A:$A,MATCH($A869,'Smelter Look-up'!$E:$E,0)))</f>
        <v/>
      </c>
      <c r="C869" s="186" t="str">
        <f>IF(LEN(A869)=0,"",INDEX('Smelter Look-up'!$C:$C,MATCH($A869,'Smelter Look-up'!$E:$E,0)))</f>
        <v/>
      </c>
      <c r="D869" s="230" t="str">
        <f>IF(ISBLANK(A869),"",INDEX('Smelter Look-up'!$C$5:$C$700,MATCH(A869,'Smelter Look-up'!$E$5:$E$700,0)))</f>
        <v/>
      </c>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2"/>
        <v>0</v>
      </c>
      <c r="AB869" s="228" t="str">
        <f t="shared" si="133"/>
        <v/>
      </c>
    </row>
    <row r="870" spans="1:28" s="227" customFormat="1" ht="20.25">
      <c r="A870" s="181"/>
      <c r="B870" s="182" t="str">
        <f>IF(LEN(A870)=0,"",INDEX('Smelter Look-up'!$A:$A,MATCH($A870,'Smelter Look-up'!$E:$E,0)))</f>
        <v/>
      </c>
      <c r="C870" s="186" t="str">
        <f>IF(LEN(A870)=0,"",INDEX('Smelter Look-up'!$C:$C,MATCH($A870,'Smelter Look-up'!$E:$E,0)))</f>
        <v/>
      </c>
      <c r="D870" s="230" t="str">
        <f>IF(ISBLANK(A870),"",INDEX('Smelter Look-up'!$C$5:$C$700,MATCH(A870,'Smelter Look-up'!$E$5:$E$700,0)))</f>
        <v/>
      </c>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2"/>
        <v>0</v>
      </c>
      <c r="AB870" s="228" t="str">
        <f t="shared" si="133"/>
        <v/>
      </c>
    </row>
    <row r="871" spans="1:28" s="227" customFormat="1" ht="20.25">
      <c r="A871" s="181"/>
      <c r="B871" s="182" t="str">
        <f>IF(LEN(A871)=0,"",INDEX('Smelter Look-up'!$A:$A,MATCH($A871,'Smelter Look-up'!$E:$E,0)))</f>
        <v/>
      </c>
      <c r="C871" s="186" t="str">
        <f>IF(LEN(A871)=0,"",INDEX('Smelter Look-up'!$C:$C,MATCH($A871,'Smelter Look-up'!$E:$E,0)))</f>
        <v/>
      </c>
      <c r="D871" s="230" t="str">
        <f>IF(ISBLANK(A871),"",INDEX('Smelter Look-up'!$C$5:$C$700,MATCH(A871,'Smelter Look-up'!$E$5:$E$700,0)))</f>
        <v/>
      </c>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2"/>
        <v>0</v>
      </c>
      <c r="AB871" s="228" t="str">
        <f t="shared" si="133"/>
        <v/>
      </c>
    </row>
    <row r="872" spans="1:28" s="227" customFormat="1" ht="20.25">
      <c r="A872" s="181"/>
      <c r="B872" s="182" t="str">
        <f>IF(LEN(A872)=0,"",INDEX('Smelter Look-up'!$A:$A,MATCH($A872,'Smelter Look-up'!$E:$E,0)))</f>
        <v/>
      </c>
      <c r="C872" s="186" t="str">
        <f>IF(LEN(A872)=0,"",INDEX('Smelter Look-up'!$C:$C,MATCH($A872,'Smelter Look-up'!$E:$E,0)))</f>
        <v/>
      </c>
      <c r="D872" s="230" t="str">
        <f>IF(ISBLANK(A872),"",INDEX('Smelter Look-up'!$C$5:$C$700,MATCH(A872,'Smelter Look-up'!$E$5:$E$700,0)))</f>
        <v/>
      </c>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2"/>
        <v>0</v>
      </c>
      <c r="AB872" s="228" t="str">
        <f t="shared" si="133"/>
        <v/>
      </c>
    </row>
    <row r="873" spans="1:28" s="227" customFormat="1" ht="20.25">
      <c r="A873" s="181"/>
      <c r="B873" s="182" t="str">
        <f>IF(LEN(A873)=0,"",INDEX('Smelter Look-up'!$A:$A,MATCH($A873,'Smelter Look-up'!$E:$E,0)))</f>
        <v/>
      </c>
      <c r="C873" s="186" t="str">
        <f>IF(LEN(A873)=0,"",INDEX('Smelter Look-up'!$C:$C,MATCH($A873,'Smelter Look-up'!$E:$E,0)))</f>
        <v/>
      </c>
      <c r="D873" s="230" t="str">
        <f>IF(ISBLANK(A873),"",INDEX('Smelter Look-up'!$C$5:$C$700,MATCH(A873,'Smelter Look-up'!$E$5:$E$700,0)))</f>
        <v/>
      </c>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25">
      <c r="A874" s="181"/>
      <c r="B874" s="182" t="str">
        <f>IF(LEN(A874)=0,"",INDEX('Smelter Look-up'!$A:$A,MATCH($A874,'Smelter Look-up'!$E:$E,0)))</f>
        <v/>
      </c>
      <c r="C874" s="186" t="str">
        <f>IF(LEN(A874)=0,"",INDEX('Smelter Look-up'!$C:$C,MATCH($A874,'Smelter Look-up'!$E:$E,0)))</f>
        <v/>
      </c>
      <c r="D874" s="230" t="str">
        <f>IF(ISBLANK(A874),"",INDEX('Smelter Look-up'!$C$5:$C$700,MATCH(A874,'Smelter Look-up'!$E$5:$E$700,0)))</f>
        <v/>
      </c>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25">
      <c r="A875" s="181"/>
      <c r="B875" s="182" t="str">
        <f>IF(LEN(A875)=0,"",INDEX('Smelter Look-up'!$A:$A,MATCH($A875,'Smelter Look-up'!$E:$E,0)))</f>
        <v/>
      </c>
      <c r="C875" s="186" t="str">
        <f>IF(LEN(A875)=0,"",INDEX('Smelter Look-up'!$C:$C,MATCH($A875,'Smelter Look-up'!$E:$E,0)))</f>
        <v/>
      </c>
      <c r="D875" s="230" t="str">
        <f>IF(ISBLANK(A875),"",INDEX('Smelter Look-up'!$C$5:$C$700,MATCH(A875,'Smelter Look-up'!$E$5:$E$700,0)))</f>
        <v/>
      </c>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2"/>
        <v>0</v>
      </c>
      <c r="AB875" s="228" t="str">
        <f t="shared" si="133"/>
        <v/>
      </c>
    </row>
    <row r="876" spans="1:28" s="227" customFormat="1" ht="20.25">
      <c r="A876" s="181"/>
      <c r="B876" s="182" t="str">
        <f>IF(LEN(A876)=0,"",INDEX('Smelter Look-up'!$A:$A,MATCH($A876,'Smelter Look-up'!$E:$E,0)))</f>
        <v/>
      </c>
      <c r="C876" s="186" t="str">
        <f>IF(LEN(A876)=0,"",INDEX('Smelter Look-up'!$C:$C,MATCH($A876,'Smelter Look-up'!$E:$E,0)))</f>
        <v/>
      </c>
      <c r="D876" s="230" t="str">
        <f>IF(ISBLANK(A876),"",INDEX('Smelter Look-up'!$C$5:$C$700,MATCH(A876,'Smelter Look-up'!$E$5:$E$700,0)))</f>
        <v/>
      </c>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2"/>
        <v>0</v>
      </c>
      <c r="AB876" s="228" t="str">
        <f t="shared" si="133"/>
        <v/>
      </c>
    </row>
    <row r="877" spans="1:28" s="227" customFormat="1" ht="20.25">
      <c r="A877" s="181"/>
      <c r="B877" s="182" t="str">
        <f>IF(LEN(A877)=0,"",INDEX('Smelter Look-up'!$A:$A,MATCH($A877,'Smelter Look-up'!$E:$E,0)))</f>
        <v/>
      </c>
      <c r="C877" s="186" t="str">
        <f>IF(LEN(A877)=0,"",INDEX('Smelter Look-up'!$C:$C,MATCH($A877,'Smelter Look-up'!$E:$E,0)))</f>
        <v/>
      </c>
      <c r="D877" s="230" t="str">
        <f>IF(ISBLANK(A877),"",INDEX('Smelter Look-up'!$C$5:$C$700,MATCH(A877,'Smelter Look-up'!$E$5:$E$700,0)))</f>
        <v/>
      </c>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2"/>
        <v>0</v>
      </c>
      <c r="AB877" s="228" t="str">
        <f t="shared" si="133"/>
        <v/>
      </c>
    </row>
    <row r="878" spans="1:28" s="227" customFormat="1" ht="20.25">
      <c r="A878" s="181"/>
      <c r="B878" s="182" t="str">
        <f>IF(LEN(A878)=0,"",INDEX('Smelter Look-up'!$A:$A,MATCH($A878,'Smelter Look-up'!$E:$E,0)))</f>
        <v/>
      </c>
      <c r="C878" s="186" t="str">
        <f>IF(LEN(A878)=0,"",INDEX('Smelter Look-up'!$C:$C,MATCH($A878,'Smelter Look-up'!$E:$E,0)))</f>
        <v/>
      </c>
      <c r="D878" s="230" t="str">
        <f>IF(ISBLANK(A878),"",INDEX('Smelter Look-up'!$C$5:$C$700,MATCH(A878,'Smelter Look-up'!$E$5:$E$700,0)))</f>
        <v/>
      </c>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2"/>
        <v>0</v>
      </c>
      <c r="AB878" s="228" t="str">
        <f t="shared" si="133"/>
        <v/>
      </c>
    </row>
    <row r="879" spans="1:28" s="227" customFormat="1" ht="20.25">
      <c r="A879" s="181"/>
      <c r="B879" s="182" t="str">
        <f>IF(LEN(A879)=0,"",INDEX('Smelter Look-up'!$A:$A,MATCH($A879,'Smelter Look-up'!$E:$E,0)))</f>
        <v/>
      </c>
      <c r="C879" s="186" t="str">
        <f>IF(LEN(A879)=0,"",INDEX('Smelter Look-up'!$C:$C,MATCH($A879,'Smelter Look-up'!$E:$E,0)))</f>
        <v/>
      </c>
      <c r="D879" s="230" t="str">
        <f>IF(ISBLANK(A879),"",INDEX('Smelter Look-up'!$C$5:$C$700,MATCH(A879,'Smelter Look-up'!$E$5:$E$700,0)))</f>
        <v/>
      </c>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2"/>
        <v>0</v>
      </c>
      <c r="AB879" s="228" t="str">
        <f t="shared" si="133"/>
        <v/>
      </c>
    </row>
    <row r="880" spans="1:28" s="227" customFormat="1" ht="20.25">
      <c r="A880" s="181"/>
      <c r="B880" s="182" t="str">
        <f>IF(LEN(A880)=0,"",INDEX('Smelter Look-up'!$A:$A,MATCH($A880,'Smelter Look-up'!$E:$E,0)))</f>
        <v/>
      </c>
      <c r="C880" s="186" t="str">
        <f>IF(LEN(A880)=0,"",INDEX('Smelter Look-up'!$C:$C,MATCH($A880,'Smelter Look-up'!$E:$E,0)))</f>
        <v/>
      </c>
      <c r="D880" s="230" t="str">
        <f>IF(ISBLANK(A880),"",INDEX('Smelter Look-up'!$C$5:$C$700,MATCH(A880,'Smelter Look-up'!$E$5:$E$700,0)))</f>
        <v/>
      </c>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2"/>
        <v>0</v>
      </c>
      <c r="AB880" s="228" t="str">
        <f t="shared" si="133"/>
        <v/>
      </c>
    </row>
    <row r="881" spans="1:28" s="227" customFormat="1" ht="20.25">
      <c r="A881" s="181"/>
      <c r="B881" s="182" t="str">
        <f>IF(LEN(A881)=0,"",INDEX('Smelter Look-up'!$A:$A,MATCH($A881,'Smelter Look-up'!$E:$E,0)))</f>
        <v/>
      </c>
      <c r="C881" s="186" t="str">
        <f>IF(LEN(A881)=0,"",INDEX('Smelter Look-up'!$C:$C,MATCH($A881,'Smelter Look-up'!$E:$E,0)))</f>
        <v/>
      </c>
      <c r="D881" s="230" t="str">
        <f>IF(ISBLANK(A881),"",INDEX('Smelter Look-up'!$C$5:$C$700,MATCH(A881,'Smelter Look-up'!$E$5:$E$700,0)))</f>
        <v/>
      </c>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2"/>
        <v>0</v>
      </c>
      <c r="AB881" s="228" t="str">
        <f t="shared" si="133"/>
        <v/>
      </c>
    </row>
    <row r="882" spans="1:28" s="227" customFormat="1" ht="20.25">
      <c r="A882" s="181"/>
      <c r="B882" s="182" t="str">
        <f>IF(LEN(A882)=0,"",INDEX('Smelter Look-up'!$A:$A,MATCH($A882,'Smelter Look-up'!$E:$E,0)))</f>
        <v/>
      </c>
      <c r="C882" s="186" t="str">
        <f>IF(LEN(A882)=0,"",INDEX('Smelter Look-up'!$C:$C,MATCH($A882,'Smelter Look-up'!$E:$E,0)))</f>
        <v/>
      </c>
      <c r="D882" s="230" t="str">
        <f>IF(ISBLANK(A882),"",INDEX('Smelter Look-up'!$C$5:$C$700,MATCH(A882,'Smelter Look-up'!$E$5:$E$700,0)))</f>
        <v/>
      </c>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2"/>
        <v>0</v>
      </c>
      <c r="AB882" s="228" t="str">
        <f t="shared" si="133"/>
        <v/>
      </c>
    </row>
    <row r="883" spans="1:28" s="227" customFormat="1" ht="20.25">
      <c r="A883" s="181"/>
      <c r="B883" s="182" t="str">
        <f>IF(LEN(A883)=0,"",INDEX('Smelter Look-up'!$A:$A,MATCH($A883,'Smelter Look-up'!$E:$E,0)))</f>
        <v/>
      </c>
      <c r="C883" s="186" t="str">
        <f>IF(LEN(A883)=0,"",INDEX('Smelter Look-up'!$C:$C,MATCH($A883,'Smelter Look-up'!$E:$E,0)))</f>
        <v/>
      </c>
      <c r="D883" s="230" t="str">
        <f>IF(ISBLANK(A883),"",INDEX('Smelter Look-up'!$C$5:$C$700,MATCH(A883,'Smelter Look-up'!$E$5:$E$700,0)))</f>
        <v/>
      </c>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2"/>
        <v>0</v>
      </c>
      <c r="AB883" s="228" t="str">
        <f t="shared" si="133"/>
        <v/>
      </c>
    </row>
    <row r="884" spans="1:28" s="227" customFormat="1" ht="20.25">
      <c r="A884" s="181"/>
      <c r="B884" s="182" t="str">
        <f>IF(LEN(A884)=0,"",INDEX('Smelter Look-up'!$A:$A,MATCH($A884,'Smelter Look-up'!$E:$E,0)))</f>
        <v/>
      </c>
      <c r="C884" s="186" t="str">
        <f>IF(LEN(A884)=0,"",INDEX('Smelter Look-up'!$C:$C,MATCH($A884,'Smelter Look-up'!$E:$E,0)))</f>
        <v/>
      </c>
      <c r="D884" s="230" t="str">
        <f>IF(ISBLANK(A884),"",INDEX('Smelter Look-up'!$C$5:$C$700,MATCH(A884,'Smelter Look-up'!$E$5:$E$700,0)))</f>
        <v/>
      </c>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2"/>
        <v>0</v>
      </c>
      <c r="AB884" s="228" t="str">
        <f t="shared" si="133"/>
        <v/>
      </c>
    </row>
    <row r="885" spans="1:28" s="227" customFormat="1" ht="20.25">
      <c r="A885" s="181"/>
      <c r="B885" s="182" t="str">
        <f>IF(LEN(A885)=0,"",INDEX('Smelter Look-up'!$A:$A,MATCH($A885,'Smelter Look-up'!$E:$E,0)))</f>
        <v/>
      </c>
      <c r="C885" s="186" t="str">
        <f>IF(LEN(A885)=0,"",INDEX('Smelter Look-up'!$C:$C,MATCH($A885,'Smelter Look-up'!$E:$E,0)))</f>
        <v/>
      </c>
      <c r="D885" s="230" t="str">
        <f>IF(ISBLANK(A885),"",INDEX('Smelter Look-up'!$C$5:$C$700,MATCH(A885,'Smelter Look-up'!$E$5:$E$700,0)))</f>
        <v/>
      </c>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2"/>
        <v>0</v>
      </c>
      <c r="AB885" s="228" t="str">
        <f t="shared" si="133"/>
        <v/>
      </c>
    </row>
    <row r="886" spans="1:28" s="227" customFormat="1" ht="20.25">
      <c r="A886" s="181"/>
      <c r="B886" s="182" t="str">
        <f>IF(LEN(A886)=0,"",INDEX('Smelter Look-up'!$A:$A,MATCH($A886,'Smelter Look-up'!$E:$E,0)))</f>
        <v/>
      </c>
      <c r="C886" s="186" t="str">
        <f>IF(LEN(A886)=0,"",INDEX('Smelter Look-up'!$C:$C,MATCH($A886,'Smelter Look-up'!$E:$E,0)))</f>
        <v/>
      </c>
      <c r="D886" s="230" t="str">
        <f>IF(ISBLANK(A886),"",INDEX('Smelter Look-up'!$C$5:$C$700,MATCH(A886,'Smelter Look-up'!$E$5:$E$700,0)))</f>
        <v/>
      </c>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2"/>
        <v>0</v>
      </c>
      <c r="AB886" s="228" t="str">
        <f t="shared" si="133"/>
        <v/>
      </c>
    </row>
    <row r="887" spans="1:28" s="227" customFormat="1" ht="20.25">
      <c r="A887" s="181"/>
      <c r="B887" s="182" t="str">
        <f>IF(LEN(A887)=0,"",INDEX('Smelter Look-up'!$A:$A,MATCH($A887,'Smelter Look-up'!$E:$E,0)))</f>
        <v/>
      </c>
      <c r="C887" s="186" t="str">
        <f>IF(LEN(A887)=0,"",INDEX('Smelter Look-up'!$C:$C,MATCH($A887,'Smelter Look-up'!$E:$E,0)))</f>
        <v/>
      </c>
      <c r="D887" s="230" t="str">
        <f>IF(ISBLANK(A887),"",INDEX('Smelter Look-up'!$C$5:$C$700,MATCH(A887,'Smelter Look-up'!$E$5:$E$700,0)))</f>
        <v/>
      </c>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2"/>
        <v>0</v>
      </c>
      <c r="AB887" s="228" t="str">
        <f t="shared" si="133"/>
        <v/>
      </c>
    </row>
    <row r="888" spans="1:28" s="227" customFormat="1" ht="20.25">
      <c r="A888" s="181"/>
      <c r="B888" s="182" t="str">
        <f>IF(LEN(A888)=0,"",INDEX('Smelter Look-up'!$A:$A,MATCH($A888,'Smelter Look-up'!$E:$E,0)))</f>
        <v/>
      </c>
      <c r="C888" s="186" t="str">
        <f>IF(LEN(A888)=0,"",INDEX('Smelter Look-up'!$C:$C,MATCH($A888,'Smelter Look-up'!$E:$E,0)))</f>
        <v/>
      </c>
      <c r="D888" s="230" t="str">
        <f>IF(ISBLANK(A888),"",INDEX('Smelter Look-up'!$C$5:$C$700,MATCH(A888,'Smelter Look-up'!$E$5:$E$700,0)))</f>
        <v/>
      </c>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34">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35">IF(AND(C888="Smelter not listed",OR(LEN(D888)=0,LEN(E888)=0)),1,0)</f>
        <v>0</v>
      </c>
      <c r="AB888" s="228" t="str">
        <f t="shared" ref="AB888" si="136">B888&amp;C888</f>
        <v/>
      </c>
    </row>
    <row r="889" spans="1:28" s="227" customFormat="1" ht="20.25">
      <c r="A889" s="181"/>
      <c r="B889" s="182" t="str">
        <f>IF(LEN(A889)=0,"",INDEX('Smelter Look-up'!$A:$A,MATCH($A889,'Smelter Look-up'!$E:$E,0)))</f>
        <v/>
      </c>
      <c r="C889" s="186" t="str">
        <f>IF(LEN(A889)=0,"",INDEX('Smelter Look-up'!$C:$C,MATCH($A889,'Smelter Look-up'!$E:$E,0)))</f>
        <v/>
      </c>
      <c r="D889" s="230" t="str">
        <f>IF(ISBLANK(A889),"",INDEX('Smelter Look-up'!$C$5:$C$700,MATCH(A889,'Smelter Look-up'!$E$5:$E$700,0)))</f>
        <v/>
      </c>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7">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8">IF(AND(C889="Smelter not listed",OR(LEN(D889)=0,LEN(E889)=0)),1,0)</f>
        <v>0</v>
      </c>
      <c r="AB889" s="228" t="str">
        <f t="shared" ref="AB889:AB920" si="139">B889&amp;C889</f>
        <v/>
      </c>
    </row>
    <row r="890" spans="1:28" s="227" customFormat="1" ht="20.25">
      <c r="A890" s="181"/>
      <c r="B890" s="182" t="str">
        <f>IF(LEN(A890)=0,"",INDEX('Smelter Look-up'!$A:$A,MATCH($A890,'Smelter Look-up'!$E:$E,0)))</f>
        <v/>
      </c>
      <c r="C890" s="186" t="str">
        <f>IF(LEN(A890)=0,"",INDEX('Smelter Look-up'!$C:$C,MATCH($A890,'Smelter Look-up'!$E:$E,0)))</f>
        <v/>
      </c>
      <c r="D890" s="230" t="str">
        <f>IF(ISBLANK(A890),"",INDEX('Smelter Look-up'!$C$5:$C$700,MATCH(A890,'Smelter Look-up'!$E$5:$E$700,0)))</f>
        <v/>
      </c>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25">
      <c r="A891" s="181"/>
      <c r="B891" s="182" t="str">
        <f>IF(LEN(A891)=0,"",INDEX('Smelter Look-up'!$A:$A,MATCH($A891,'Smelter Look-up'!$E:$E,0)))</f>
        <v/>
      </c>
      <c r="C891" s="186" t="str">
        <f>IF(LEN(A891)=0,"",INDEX('Smelter Look-up'!$C:$C,MATCH($A891,'Smelter Look-up'!$E:$E,0)))</f>
        <v/>
      </c>
      <c r="D891" s="230" t="str">
        <f>IF(ISBLANK(A891),"",INDEX('Smelter Look-up'!$C$5:$C$700,MATCH(A891,'Smelter Look-up'!$E$5:$E$700,0)))</f>
        <v/>
      </c>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25">
      <c r="A892" s="181"/>
      <c r="B892" s="182" t="str">
        <f>IF(LEN(A892)=0,"",INDEX('Smelter Look-up'!$A:$A,MATCH($A892,'Smelter Look-up'!$E:$E,0)))</f>
        <v/>
      </c>
      <c r="C892" s="186" t="str">
        <f>IF(LEN(A892)=0,"",INDEX('Smelter Look-up'!$C:$C,MATCH($A892,'Smelter Look-up'!$E:$E,0)))</f>
        <v/>
      </c>
      <c r="D892" s="230" t="str">
        <f>IF(ISBLANK(A892),"",INDEX('Smelter Look-up'!$C$5:$C$700,MATCH(A892,'Smelter Look-up'!$E$5:$E$700,0)))</f>
        <v/>
      </c>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25">
      <c r="A893" s="181"/>
      <c r="B893" s="182" t="str">
        <f>IF(LEN(A893)=0,"",INDEX('Smelter Look-up'!$A:$A,MATCH($A893,'Smelter Look-up'!$E:$E,0)))</f>
        <v/>
      </c>
      <c r="C893" s="186" t="str">
        <f>IF(LEN(A893)=0,"",INDEX('Smelter Look-up'!$C:$C,MATCH($A893,'Smelter Look-up'!$E:$E,0)))</f>
        <v/>
      </c>
      <c r="D893" s="230" t="str">
        <f>IF(ISBLANK(A893),"",INDEX('Smelter Look-up'!$C$5:$C$700,MATCH(A893,'Smelter Look-up'!$E$5:$E$700,0)))</f>
        <v/>
      </c>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25">
      <c r="A894" s="181"/>
      <c r="B894" s="182" t="str">
        <f>IF(LEN(A894)=0,"",INDEX('Smelter Look-up'!$A:$A,MATCH($A894,'Smelter Look-up'!$E:$E,0)))</f>
        <v/>
      </c>
      <c r="C894" s="186" t="str">
        <f>IF(LEN(A894)=0,"",INDEX('Smelter Look-up'!$C:$C,MATCH($A894,'Smelter Look-up'!$E:$E,0)))</f>
        <v/>
      </c>
      <c r="D894" s="230" t="str">
        <f>IF(ISBLANK(A894),"",INDEX('Smelter Look-up'!$C$5:$C$700,MATCH(A894,'Smelter Look-up'!$E$5:$E$700,0)))</f>
        <v/>
      </c>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25">
      <c r="A895" s="181"/>
      <c r="B895" s="182" t="str">
        <f>IF(LEN(A895)=0,"",INDEX('Smelter Look-up'!$A:$A,MATCH($A895,'Smelter Look-up'!$E:$E,0)))</f>
        <v/>
      </c>
      <c r="C895" s="186" t="str">
        <f>IF(LEN(A895)=0,"",INDEX('Smelter Look-up'!$C:$C,MATCH($A895,'Smelter Look-up'!$E:$E,0)))</f>
        <v/>
      </c>
      <c r="D895" s="230" t="str">
        <f>IF(ISBLANK(A895),"",INDEX('Smelter Look-up'!$C$5:$C$700,MATCH(A895,'Smelter Look-up'!$E$5:$E$700,0)))</f>
        <v/>
      </c>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25">
      <c r="A896" s="181"/>
      <c r="B896" s="182" t="str">
        <f>IF(LEN(A896)=0,"",INDEX('Smelter Look-up'!$A:$A,MATCH($A896,'Smelter Look-up'!$E:$E,0)))</f>
        <v/>
      </c>
      <c r="C896" s="186" t="str">
        <f>IF(LEN(A896)=0,"",INDEX('Smelter Look-up'!$C:$C,MATCH($A896,'Smelter Look-up'!$E:$E,0)))</f>
        <v/>
      </c>
      <c r="D896" s="230" t="str">
        <f>IF(ISBLANK(A896),"",INDEX('Smelter Look-up'!$C$5:$C$700,MATCH(A896,'Smelter Look-up'!$E$5:$E$700,0)))</f>
        <v/>
      </c>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25">
      <c r="A897" s="181"/>
      <c r="B897" s="182" t="str">
        <f>IF(LEN(A897)=0,"",INDEX('Smelter Look-up'!$A:$A,MATCH($A897,'Smelter Look-up'!$E:$E,0)))</f>
        <v/>
      </c>
      <c r="C897" s="186" t="str">
        <f>IF(LEN(A897)=0,"",INDEX('Smelter Look-up'!$C:$C,MATCH($A897,'Smelter Look-up'!$E:$E,0)))</f>
        <v/>
      </c>
      <c r="D897" s="230" t="str">
        <f>IF(ISBLANK(A897),"",INDEX('Smelter Look-up'!$C$5:$C$700,MATCH(A897,'Smelter Look-up'!$E$5:$E$700,0)))</f>
        <v/>
      </c>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25">
      <c r="A898" s="181"/>
      <c r="B898" s="182" t="str">
        <f>IF(LEN(A898)=0,"",INDEX('Smelter Look-up'!$A:$A,MATCH($A898,'Smelter Look-up'!$E:$E,0)))</f>
        <v/>
      </c>
      <c r="C898" s="186" t="str">
        <f>IF(LEN(A898)=0,"",INDEX('Smelter Look-up'!$C:$C,MATCH($A898,'Smelter Look-up'!$E:$E,0)))</f>
        <v/>
      </c>
      <c r="D898" s="230" t="str">
        <f>IF(ISBLANK(A898),"",INDEX('Smelter Look-up'!$C$5:$C$700,MATCH(A898,'Smelter Look-up'!$E$5:$E$700,0)))</f>
        <v/>
      </c>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25">
      <c r="A899" s="181"/>
      <c r="B899" s="182" t="str">
        <f>IF(LEN(A899)=0,"",INDEX('Smelter Look-up'!$A:$A,MATCH($A899,'Smelter Look-up'!$E:$E,0)))</f>
        <v/>
      </c>
      <c r="C899" s="186" t="str">
        <f>IF(LEN(A899)=0,"",INDEX('Smelter Look-up'!$C:$C,MATCH($A899,'Smelter Look-up'!$E:$E,0)))</f>
        <v/>
      </c>
      <c r="D899" s="230" t="str">
        <f>IF(ISBLANK(A899),"",INDEX('Smelter Look-up'!$C$5:$C$700,MATCH(A899,'Smelter Look-up'!$E$5:$E$700,0)))</f>
        <v/>
      </c>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25">
      <c r="A900" s="181"/>
      <c r="B900" s="182" t="str">
        <f>IF(LEN(A900)=0,"",INDEX('Smelter Look-up'!$A:$A,MATCH($A900,'Smelter Look-up'!$E:$E,0)))</f>
        <v/>
      </c>
      <c r="C900" s="186" t="str">
        <f>IF(LEN(A900)=0,"",INDEX('Smelter Look-up'!$C:$C,MATCH($A900,'Smelter Look-up'!$E:$E,0)))</f>
        <v/>
      </c>
      <c r="D900" s="230" t="str">
        <f>IF(ISBLANK(A900),"",INDEX('Smelter Look-up'!$C$5:$C$700,MATCH(A900,'Smelter Look-up'!$E$5:$E$700,0)))</f>
        <v/>
      </c>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25">
      <c r="A901" s="181"/>
      <c r="B901" s="182" t="str">
        <f>IF(LEN(A901)=0,"",INDEX('Smelter Look-up'!$A:$A,MATCH($A901,'Smelter Look-up'!$E:$E,0)))</f>
        <v/>
      </c>
      <c r="C901" s="186" t="str">
        <f>IF(LEN(A901)=0,"",INDEX('Smelter Look-up'!$C:$C,MATCH($A901,'Smelter Look-up'!$E:$E,0)))</f>
        <v/>
      </c>
      <c r="D901" s="230" t="str">
        <f>IF(ISBLANK(A901),"",INDEX('Smelter Look-up'!$C$5:$C$700,MATCH(A901,'Smelter Look-up'!$E$5:$E$700,0)))</f>
        <v/>
      </c>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25">
      <c r="A902" s="181"/>
      <c r="B902" s="182" t="str">
        <f>IF(LEN(A902)=0,"",INDEX('Smelter Look-up'!$A:$A,MATCH($A902,'Smelter Look-up'!$E:$E,0)))</f>
        <v/>
      </c>
      <c r="C902" s="186" t="str">
        <f>IF(LEN(A902)=0,"",INDEX('Smelter Look-up'!$C:$C,MATCH($A902,'Smelter Look-up'!$E:$E,0)))</f>
        <v/>
      </c>
      <c r="D902" s="230" t="str">
        <f>IF(ISBLANK(A902),"",INDEX('Smelter Look-up'!$C$5:$C$700,MATCH(A902,'Smelter Look-up'!$E$5:$E$700,0)))</f>
        <v/>
      </c>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25">
      <c r="A903" s="181"/>
      <c r="B903" s="182" t="str">
        <f>IF(LEN(A903)=0,"",INDEX('Smelter Look-up'!$A:$A,MATCH($A903,'Smelter Look-up'!$E:$E,0)))</f>
        <v/>
      </c>
      <c r="C903" s="186" t="str">
        <f>IF(LEN(A903)=0,"",INDEX('Smelter Look-up'!$C:$C,MATCH($A903,'Smelter Look-up'!$E:$E,0)))</f>
        <v/>
      </c>
      <c r="D903" s="230" t="str">
        <f>IF(ISBLANK(A903),"",INDEX('Smelter Look-up'!$C$5:$C$700,MATCH(A903,'Smelter Look-up'!$E$5:$E$700,0)))</f>
        <v/>
      </c>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8"/>
        <v>0</v>
      </c>
      <c r="AB903" s="228" t="str">
        <f t="shared" si="139"/>
        <v/>
      </c>
    </row>
    <row r="904" spans="1:28" s="227" customFormat="1" ht="20.25">
      <c r="A904" s="181"/>
      <c r="B904" s="182" t="str">
        <f>IF(LEN(A904)=0,"",INDEX('Smelter Look-up'!$A:$A,MATCH($A904,'Smelter Look-up'!$E:$E,0)))</f>
        <v/>
      </c>
      <c r="C904" s="186" t="str">
        <f>IF(LEN(A904)=0,"",INDEX('Smelter Look-up'!$C:$C,MATCH($A904,'Smelter Look-up'!$E:$E,0)))</f>
        <v/>
      </c>
      <c r="D904" s="230" t="str">
        <f>IF(ISBLANK(A904),"",INDEX('Smelter Look-up'!$C$5:$C$700,MATCH(A904,'Smelter Look-up'!$E$5:$E$700,0)))</f>
        <v/>
      </c>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8"/>
        <v>0</v>
      </c>
      <c r="AB904" s="228" t="str">
        <f t="shared" si="139"/>
        <v/>
      </c>
    </row>
    <row r="905" spans="1:28" s="227" customFormat="1" ht="20.25">
      <c r="A905" s="181"/>
      <c r="B905" s="182" t="str">
        <f>IF(LEN(A905)=0,"",INDEX('Smelter Look-up'!$A:$A,MATCH($A905,'Smelter Look-up'!$E:$E,0)))</f>
        <v/>
      </c>
      <c r="C905" s="186" t="str">
        <f>IF(LEN(A905)=0,"",INDEX('Smelter Look-up'!$C:$C,MATCH($A905,'Smelter Look-up'!$E:$E,0)))</f>
        <v/>
      </c>
      <c r="D905" s="230" t="str">
        <f>IF(ISBLANK(A905),"",INDEX('Smelter Look-up'!$C$5:$C$700,MATCH(A905,'Smelter Look-up'!$E$5:$E$700,0)))</f>
        <v/>
      </c>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25">
      <c r="A906" s="181"/>
      <c r="B906" s="182" t="str">
        <f>IF(LEN(A906)=0,"",INDEX('Smelter Look-up'!$A:$A,MATCH($A906,'Smelter Look-up'!$E:$E,0)))</f>
        <v/>
      </c>
      <c r="C906" s="186" t="str">
        <f>IF(LEN(A906)=0,"",INDEX('Smelter Look-up'!$C:$C,MATCH($A906,'Smelter Look-up'!$E:$E,0)))</f>
        <v/>
      </c>
      <c r="D906" s="230" t="str">
        <f>IF(ISBLANK(A906),"",INDEX('Smelter Look-up'!$C$5:$C$700,MATCH(A906,'Smelter Look-up'!$E$5:$E$700,0)))</f>
        <v/>
      </c>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25">
      <c r="A907" s="181"/>
      <c r="B907" s="182" t="str">
        <f>IF(LEN(A907)=0,"",INDEX('Smelter Look-up'!$A:$A,MATCH($A907,'Smelter Look-up'!$E:$E,0)))</f>
        <v/>
      </c>
      <c r="C907" s="186" t="str">
        <f>IF(LEN(A907)=0,"",INDEX('Smelter Look-up'!$C:$C,MATCH($A907,'Smelter Look-up'!$E:$E,0)))</f>
        <v/>
      </c>
      <c r="D907" s="230" t="str">
        <f>IF(ISBLANK(A907),"",INDEX('Smelter Look-up'!$C$5:$C$700,MATCH(A907,'Smelter Look-up'!$E$5:$E$700,0)))</f>
        <v/>
      </c>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25">
      <c r="A908" s="181"/>
      <c r="B908" s="182" t="str">
        <f>IF(LEN(A908)=0,"",INDEX('Smelter Look-up'!$A:$A,MATCH($A908,'Smelter Look-up'!$E:$E,0)))</f>
        <v/>
      </c>
      <c r="C908" s="186" t="str">
        <f>IF(LEN(A908)=0,"",INDEX('Smelter Look-up'!$C:$C,MATCH($A908,'Smelter Look-up'!$E:$E,0)))</f>
        <v/>
      </c>
      <c r="D908" s="230" t="str">
        <f>IF(ISBLANK(A908),"",INDEX('Smelter Look-up'!$C$5:$C$700,MATCH(A908,'Smelter Look-up'!$E$5:$E$700,0)))</f>
        <v/>
      </c>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7"/>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8"/>
        <v>0</v>
      </c>
      <c r="AB908" s="228" t="str">
        <f t="shared" si="139"/>
        <v/>
      </c>
    </row>
    <row r="909" spans="1:28" s="227" customFormat="1" ht="20.25">
      <c r="A909" s="181"/>
      <c r="B909" s="182" t="str">
        <f>IF(LEN(A909)=0,"",INDEX('Smelter Look-up'!$A:$A,MATCH($A909,'Smelter Look-up'!$E:$E,0)))</f>
        <v/>
      </c>
      <c r="C909" s="186" t="str">
        <f>IF(LEN(A909)=0,"",INDEX('Smelter Look-up'!$C:$C,MATCH($A909,'Smelter Look-up'!$E:$E,0)))</f>
        <v/>
      </c>
      <c r="D909" s="230" t="str">
        <f>IF(ISBLANK(A909),"",INDEX('Smelter Look-up'!$C$5:$C$700,MATCH(A909,'Smelter Look-up'!$E$5:$E$700,0)))</f>
        <v/>
      </c>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8"/>
        <v>0</v>
      </c>
      <c r="AB909" s="228" t="str">
        <f t="shared" si="139"/>
        <v/>
      </c>
    </row>
    <row r="910" spans="1:28" s="227" customFormat="1" ht="20.25">
      <c r="A910" s="181"/>
      <c r="B910" s="182" t="str">
        <f>IF(LEN(A910)=0,"",INDEX('Smelter Look-up'!$A:$A,MATCH($A910,'Smelter Look-up'!$E:$E,0)))</f>
        <v/>
      </c>
      <c r="C910" s="186" t="str">
        <f>IF(LEN(A910)=0,"",INDEX('Smelter Look-up'!$C:$C,MATCH($A910,'Smelter Look-up'!$E:$E,0)))</f>
        <v/>
      </c>
      <c r="D910" s="230" t="str">
        <f>IF(ISBLANK(A910),"",INDEX('Smelter Look-up'!$C$5:$C$700,MATCH(A910,'Smelter Look-up'!$E$5:$E$700,0)))</f>
        <v/>
      </c>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8"/>
        <v>0</v>
      </c>
      <c r="AB910" s="228" t="str">
        <f t="shared" si="139"/>
        <v/>
      </c>
    </row>
    <row r="911" spans="1:28" s="227" customFormat="1" ht="20.25">
      <c r="A911" s="181"/>
      <c r="B911" s="182" t="str">
        <f>IF(LEN(A911)=0,"",INDEX('Smelter Look-up'!$A:$A,MATCH($A911,'Smelter Look-up'!$E:$E,0)))</f>
        <v/>
      </c>
      <c r="C911" s="186" t="str">
        <f>IF(LEN(A911)=0,"",INDEX('Smelter Look-up'!$C:$C,MATCH($A911,'Smelter Look-up'!$E:$E,0)))</f>
        <v/>
      </c>
      <c r="D911" s="230" t="str">
        <f>IF(ISBLANK(A911),"",INDEX('Smelter Look-up'!$C$5:$C$700,MATCH(A911,'Smelter Look-up'!$E$5:$E$700,0)))</f>
        <v/>
      </c>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8"/>
        <v>0</v>
      </c>
      <c r="AB911" s="228" t="str">
        <f t="shared" si="139"/>
        <v/>
      </c>
    </row>
    <row r="912" spans="1:28" s="227" customFormat="1" ht="20.25">
      <c r="A912" s="181"/>
      <c r="B912" s="182" t="str">
        <f>IF(LEN(A912)=0,"",INDEX('Smelter Look-up'!$A:$A,MATCH($A912,'Smelter Look-up'!$E:$E,0)))</f>
        <v/>
      </c>
      <c r="C912" s="186" t="str">
        <f>IF(LEN(A912)=0,"",INDEX('Smelter Look-up'!$C:$C,MATCH($A912,'Smelter Look-up'!$E:$E,0)))</f>
        <v/>
      </c>
      <c r="D912" s="230" t="str">
        <f>IF(ISBLANK(A912),"",INDEX('Smelter Look-up'!$C$5:$C$700,MATCH(A912,'Smelter Look-up'!$E$5:$E$700,0)))</f>
        <v/>
      </c>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8"/>
        <v>0</v>
      </c>
      <c r="AB912" s="228" t="str">
        <f t="shared" si="139"/>
        <v/>
      </c>
    </row>
    <row r="913" spans="1:28" s="227" customFormat="1" ht="20.25">
      <c r="A913" s="181"/>
      <c r="B913" s="182" t="str">
        <f>IF(LEN(A913)=0,"",INDEX('Smelter Look-up'!$A:$A,MATCH($A913,'Smelter Look-up'!$E:$E,0)))</f>
        <v/>
      </c>
      <c r="C913" s="186" t="str">
        <f>IF(LEN(A913)=0,"",INDEX('Smelter Look-up'!$C:$C,MATCH($A913,'Smelter Look-up'!$E:$E,0)))</f>
        <v/>
      </c>
      <c r="D913" s="230" t="str">
        <f>IF(ISBLANK(A913),"",INDEX('Smelter Look-up'!$C$5:$C$700,MATCH(A913,'Smelter Look-up'!$E$5:$E$700,0)))</f>
        <v/>
      </c>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8"/>
        <v>0</v>
      </c>
      <c r="AB913" s="228" t="str">
        <f t="shared" si="139"/>
        <v/>
      </c>
    </row>
    <row r="914" spans="1:28" s="227" customFormat="1" ht="20.25">
      <c r="A914" s="181"/>
      <c r="B914" s="182" t="str">
        <f>IF(LEN(A914)=0,"",INDEX('Smelter Look-up'!$A:$A,MATCH($A914,'Smelter Look-up'!$E:$E,0)))</f>
        <v/>
      </c>
      <c r="C914" s="186" t="str">
        <f>IF(LEN(A914)=0,"",INDEX('Smelter Look-up'!$C:$C,MATCH($A914,'Smelter Look-up'!$E:$E,0)))</f>
        <v/>
      </c>
      <c r="D914" s="230" t="str">
        <f>IF(ISBLANK(A914),"",INDEX('Smelter Look-up'!$C$5:$C$700,MATCH(A914,'Smelter Look-up'!$E$5:$E$700,0)))</f>
        <v/>
      </c>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8"/>
        <v>0</v>
      </c>
      <c r="AB914" s="228" t="str">
        <f t="shared" si="139"/>
        <v/>
      </c>
    </row>
    <row r="915" spans="1:28" s="227" customFormat="1" ht="20.25">
      <c r="A915" s="181"/>
      <c r="B915" s="182" t="str">
        <f>IF(LEN(A915)=0,"",INDEX('Smelter Look-up'!$A:$A,MATCH($A915,'Smelter Look-up'!$E:$E,0)))</f>
        <v/>
      </c>
      <c r="C915" s="186" t="str">
        <f>IF(LEN(A915)=0,"",INDEX('Smelter Look-up'!$C:$C,MATCH($A915,'Smelter Look-up'!$E:$E,0)))</f>
        <v/>
      </c>
      <c r="D915" s="230" t="str">
        <f>IF(ISBLANK(A915),"",INDEX('Smelter Look-up'!$C$5:$C$700,MATCH(A915,'Smelter Look-up'!$E$5:$E$700,0)))</f>
        <v/>
      </c>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8"/>
        <v>0</v>
      </c>
      <c r="AB915" s="228" t="str">
        <f t="shared" si="139"/>
        <v/>
      </c>
    </row>
    <row r="916" spans="1:28" s="227" customFormat="1" ht="20.25">
      <c r="A916" s="181"/>
      <c r="B916" s="182" t="str">
        <f>IF(LEN(A916)=0,"",INDEX('Smelter Look-up'!$A:$A,MATCH($A916,'Smelter Look-up'!$E:$E,0)))</f>
        <v/>
      </c>
      <c r="C916" s="186" t="str">
        <f>IF(LEN(A916)=0,"",INDEX('Smelter Look-up'!$C:$C,MATCH($A916,'Smelter Look-up'!$E:$E,0)))</f>
        <v/>
      </c>
      <c r="D916" s="230" t="str">
        <f>IF(ISBLANK(A916),"",INDEX('Smelter Look-up'!$C$5:$C$700,MATCH(A916,'Smelter Look-up'!$E$5:$E$700,0)))</f>
        <v/>
      </c>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8"/>
        <v>0</v>
      </c>
      <c r="AB916" s="228" t="str">
        <f t="shared" si="139"/>
        <v/>
      </c>
    </row>
    <row r="917" spans="1:28" s="227" customFormat="1" ht="20.25">
      <c r="A917" s="181"/>
      <c r="B917" s="182" t="str">
        <f>IF(LEN(A917)=0,"",INDEX('Smelter Look-up'!$A:$A,MATCH($A917,'Smelter Look-up'!$E:$E,0)))</f>
        <v/>
      </c>
      <c r="C917" s="186" t="str">
        <f>IF(LEN(A917)=0,"",INDEX('Smelter Look-up'!$C:$C,MATCH($A917,'Smelter Look-up'!$E:$E,0)))</f>
        <v/>
      </c>
      <c r="D917" s="230" t="str">
        <f>IF(ISBLANK(A917),"",INDEX('Smelter Look-up'!$C$5:$C$700,MATCH(A917,'Smelter Look-up'!$E$5:$E$700,0)))</f>
        <v/>
      </c>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8"/>
        <v>0</v>
      </c>
      <c r="AB917" s="228" t="str">
        <f t="shared" si="139"/>
        <v/>
      </c>
    </row>
    <row r="918" spans="1:28" s="227" customFormat="1" ht="20.25">
      <c r="A918" s="181"/>
      <c r="B918" s="182" t="str">
        <f>IF(LEN(A918)=0,"",INDEX('Smelter Look-up'!$A:$A,MATCH($A918,'Smelter Look-up'!$E:$E,0)))</f>
        <v/>
      </c>
      <c r="C918" s="186" t="str">
        <f>IF(LEN(A918)=0,"",INDEX('Smelter Look-up'!$C:$C,MATCH($A918,'Smelter Look-up'!$E:$E,0)))</f>
        <v/>
      </c>
      <c r="D918" s="230" t="str">
        <f>IF(ISBLANK(A918),"",INDEX('Smelter Look-up'!$C$5:$C$700,MATCH(A918,'Smelter Look-up'!$E$5:$E$700,0)))</f>
        <v/>
      </c>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8"/>
        <v>0</v>
      </c>
      <c r="AB918" s="228" t="str">
        <f t="shared" si="139"/>
        <v/>
      </c>
    </row>
    <row r="919" spans="1:28" s="227" customFormat="1" ht="20.25">
      <c r="A919" s="181"/>
      <c r="B919" s="182" t="str">
        <f>IF(LEN(A919)=0,"",INDEX('Smelter Look-up'!$A:$A,MATCH($A919,'Smelter Look-up'!$E:$E,0)))</f>
        <v/>
      </c>
      <c r="C919" s="186" t="str">
        <f>IF(LEN(A919)=0,"",INDEX('Smelter Look-up'!$C:$C,MATCH($A919,'Smelter Look-up'!$E:$E,0)))</f>
        <v/>
      </c>
      <c r="D919" s="230" t="str">
        <f>IF(ISBLANK(A919),"",INDEX('Smelter Look-up'!$C$5:$C$700,MATCH(A919,'Smelter Look-up'!$E$5:$E$700,0)))</f>
        <v/>
      </c>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8"/>
        <v>0</v>
      </c>
      <c r="AB919" s="228" t="str">
        <f t="shared" si="139"/>
        <v/>
      </c>
    </row>
    <row r="920" spans="1:28" s="227" customFormat="1" ht="20.25">
      <c r="A920" s="181"/>
      <c r="B920" s="182" t="str">
        <f>IF(LEN(A920)=0,"",INDEX('Smelter Look-up'!$A:$A,MATCH($A920,'Smelter Look-up'!$E:$E,0)))</f>
        <v/>
      </c>
      <c r="C920" s="186" t="str">
        <f>IF(LEN(A920)=0,"",INDEX('Smelter Look-up'!$C:$C,MATCH($A920,'Smelter Look-up'!$E:$E,0)))</f>
        <v/>
      </c>
      <c r="D920" s="230" t="str">
        <f>IF(ISBLANK(A920),"",INDEX('Smelter Look-up'!$C$5:$C$700,MATCH(A920,'Smelter Look-up'!$E$5:$E$700,0)))</f>
        <v/>
      </c>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8"/>
        <v>0</v>
      </c>
      <c r="AB920" s="228" t="str">
        <f t="shared" si="139"/>
        <v/>
      </c>
    </row>
    <row r="921" spans="1:28" s="227" customFormat="1" ht="20.25">
      <c r="A921" s="181"/>
      <c r="B921" s="182" t="str">
        <f>IF(LEN(A921)=0,"",INDEX('Smelter Look-up'!$A:$A,MATCH($A921,'Smelter Look-up'!$E:$E,0)))</f>
        <v/>
      </c>
      <c r="C921" s="186" t="str">
        <f>IF(LEN(A921)=0,"",INDEX('Smelter Look-up'!$C:$C,MATCH($A921,'Smelter Look-up'!$E:$E,0)))</f>
        <v/>
      </c>
      <c r="D921" s="230" t="str">
        <f>IF(ISBLANK(A921),"",INDEX('Smelter Look-up'!$C$5:$C$700,MATCH(A921,'Smelter Look-up'!$E$5:$E$700,0)))</f>
        <v/>
      </c>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40">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41">IF(AND(C921="Smelter not listed",OR(LEN(D921)=0,LEN(E921)=0)),1,0)</f>
        <v>0</v>
      </c>
      <c r="AB921" s="228" t="str">
        <f t="shared" ref="AB921:AB951" si="142">B921&amp;C921</f>
        <v/>
      </c>
    </row>
    <row r="922" spans="1:28" s="227" customFormat="1" ht="20.25">
      <c r="A922" s="181"/>
      <c r="B922" s="182" t="str">
        <f>IF(LEN(A922)=0,"",INDEX('Smelter Look-up'!$A:$A,MATCH($A922,'Smelter Look-up'!$E:$E,0)))</f>
        <v/>
      </c>
      <c r="C922" s="186" t="str">
        <f>IF(LEN(A922)=0,"",INDEX('Smelter Look-up'!$C:$C,MATCH($A922,'Smelter Look-up'!$E:$E,0)))</f>
        <v/>
      </c>
      <c r="D922" s="230" t="str">
        <f>IF(ISBLANK(A922),"",INDEX('Smelter Look-up'!$C$5:$C$700,MATCH(A922,'Smelter Look-up'!$E$5:$E$700,0)))</f>
        <v/>
      </c>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t="str">
        <f>IF(ISBLANK(A923),"",INDEX('Smelter Look-up'!$C$5:$C$700,MATCH(A923,'Smelter Look-up'!$E$5:$E$700,0)))</f>
        <v/>
      </c>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t="str">
        <f>IF(ISBLANK(A924),"",INDEX('Smelter Look-up'!$C$5:$C$700,MATCH(A924,'Smelter Look-up'!$E$5:$E$700,0)))</f>
        <v/>
      </c>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25">
      <c r="A925" s="181"/>
      <c r="B925" s="182" t="str">
        <f>IF(LEN(A925)=0,"",INDEX('Smelter Look-up'!$A:$A,MATCH($A925,'Smelter Look-up'!$E:$E,0)))</f>
        <v/>
      </c>
      <c r="C925" s="186" t="str">
        <f>IF(LEN(A925)=0,"",INDEX('Smelter Look-up'!$C:$C,MATCH($A925,'Smelter Look-up'!$E:$E,0)))</f>
        <v/>
      </c>
      <c r="D925" s="230" t="str">
        <f>IF(ISBLANK(A925),"",INDEX('Smelter Look-up'!$C$5:$C$700,MATCH(A925,'Smelter Look-up'!$E$5:$E$700,0)))</f>
        <v/>
      </c>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25">
      <c r="A926" s="181"/>
      <c r="B926" s="182" t="str">
        <f>IF(LEN(A926)=0,"",INDEX('Smelter Look-up'!$A:$A,MATCH($A926,'Smelter Look-up'!$E:$E,0)))</f>
        <v/>
      </c>
      <c r="C926" s="186" t="str">
        <f>IF(LEN(A926)=0,"",INDEX('Smelter Look-up'!$C:$C,MATCH($A926,'Smelter Look-up'!$E:$E,0)))</f>
        <v/>
      </c>
      <c r="D926" s="230" t="str">
        <f>IF(ISBLANK(A926),"",INDEX('Smelter Look-up'!$C$5:$C$700,MATCH(A926,'Smelter Look-up'!$E$5:$E$700,0)))</f>
        <v/>
      </c>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25">
      <c r="A927" s="181"/>
      <c r="B927" s="182" t="str">
        <f>IF(LEN(A927)=0,"",INDEX('Smelter Look-up'!$A:$A,MATCH($A927,'Smelter Look-up'!$E:$E,0)))</f>
        <v/>
      </c>
      <c r="C927" s="186" t="str">
        <f>IF(LEN(A927)=0,"",INDEX('Smelter Look-up'!$C:$C,MATCH($A927,'Smelter Look-up'!$E:$E,0)))</f>
        <v/>
      </c>
      <c r="D927" s="230" t="str">
        <f>IF(ISBLANK(A927),"",INDEX('Smelter Look-up'!$C$5:$C$700,MATCH(A927,'Smelter Look-up'!$E$5:$E$700,0)))</f>
        <v/>
      </c>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25">
      <c r="A928" s="181"/>
      <c r="B928" s="182" t="str">
        <f>IF(LEN(A928)=0,"",INDEX('Smelter Look-up'!$A:$A,MATCH($A928,'Smelter Look-up'!$E:$E,0)))</f>
        <v/>
      </c>
      <c r="C928" s="186" t="str">
        <f>IF(LEN(A928)=0,"",INDEX('Smelter Look-up'!$C:$C,MATCH($A928,'Smelter Look-up'!$E:$E,0)))</f>
        <v/>
      </c>
      <c r="D928" s="230" t="str">
        <f>IF(ISBLANK(A928),"",INDEX('Smelter Look-up'!$C$5:$C$700,MATCH(A928,'Smelter Look-up'!$E$5:$E$700,0)))</f>
        <v/>
      </c>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25">
      <c r="A929" s="181"/>
      <c r="B929" s="182" t="str">
        <f>IF(LEN(A929)=0,"",INDEX('Smelter Look-up'!$A:$A,MATCH($A929,'Smelter Look-up'!$E:$E,0)))</f>
        <v/>
      </c>
      <c r="C929" s="186" t="str">
        <f>IF(LEN(A929)=0,"",INDEX('Smelter Look-up'!$C:$C,MATCH($A929,'Smelter Look-up'!$E:$E,0)))</f>
        <v/>
      </c>
      <c r="D929" s="230" t="str">
        <f>IF(ISBLANK(A929),"",INDEX('Smelter Look-up'!$C$5:$C$700,MATCH(A929,'Smelter Look-up'!$E$5:$E$700,0)))</f>
        <v/>
      </c>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1"/>
        <v>0</v>
      </c>
      <c r="AB929" s="228" t="str">
        <f t="shared" si="142"/>
        <v/>
      </c>
    </row>
    <row r="930" spans="1:28" s="227" customFormat="1" ht="20.25">
      <c r="A930" s="181"/>
      <c r="B930" s="182" t="str">
        <f>IF(LEN(A930)=0,"",INDEX('Smelter Look-up'!$A:$A,MATCH($A930,'Smelter Look-up'!$E:$E,0)))</f>
        <v/>
      </c>
      <c r="C930" s="186" t="str">
        <f>IF(LEN(A930)=0,"",INDEX('Smelter Look-up'!$C:$C,MATCH($A930,'Smelter Look-up'!$E:$E,0)))</f>
        <v/>
      </c>
      <c r="D930" s="230" t="str">
        <f>IF(ISBLANK(A930),"",INDEX('Smelter Look-up'!$C$5:$C$700,MATCH(A930,'Smelter Look-up'!$E$5:$E$700,0)))</f>
        <v/>
      </c>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1"/>
        <v>0</v>
      </c>
      <c r="AB930" s="228" t="str">
        <f t="shared" si="142"/>
        <v/>
      </c>
    </row>
    <row r="931" spans="1:28" s="227" customFormat="1" ht="20.25">
      <c r="A931" s="181"/>
      <c r="B931" s="182" t="str">
        <f>IF(LEN(A931)=0,"",INDEX('Smelter Look-up'!$A:$A,MATCH($A931,'Smelter Look-up'!$E:$E,0)))</f>
        <v/>
      </c>
      <c r="C931" s="186" t="str">
        <f>IF(LEN(A931)=0,"",INDEX('Smelter Look-up'!$C:$C,MATCH($A931,'Smelter Look-up'!$E:$E,0)))</f>
        <v/>
      </c>
      <c r="D931" s="230" t="str">
        <f>IF(ISBLANK(A931),"",INDEX('Smelter Look-up'!$C$5:$C$700,MATCH(A931,'Smelter Look-up'!$E$5:$E$700,0)))</f>
        <v/>
      </c>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1"/>
        <v>0</v>
      </c>
      <c r="AB931" s="228" t="str">
        <f t="shared" si="142"/>
        <v/>
      </c>
    </row>
    <row r="932" spans="1:28" s="227" customFormat="1" ht="20.25">
      <c r="A932" s="181"/>
      <c r="B932" s="182" t="str">
        <f>IF(LEN(A932)=0,"",INDEX('Smelter Look-up'!$A:$A,MATCH($A932,'Smelter Look-up'!$E:$E,0)))</f>
        <v/>
      </c>
      <c r="C932" s="186" t="str">
        <f>IF(LEN(A932)=0,"",INDEX('Smelter Look-up'!$C:$C,MATCH($A932,'Smelter Look-up'!$E:$E,0)))</f>
        <v/>
      </c>
      <c r="D932" s="230" t="str">
        <f>IF(ISBLANK(A932),"",INDEX('Smelter Look-up'!$C$5:$C$700,MATCH(A932,'Smelter Look-up'!$E$5:$E$700,0)))</f>
        <v/>
      </c>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1"/>
        <v>0</v>
      </c>
      <c r="AB932" s="228" t="str">
        <f t="shared" si="142"/>
        <v/>
      </c>
    </row>
    <row r="933" spans="1:28" s="227" customFormat="1" ht="20.25">
      <c r="A933" s="181"/>
      <c r="B933" s="182" t="str">
        <f>IF(LEN(A933)=0,"",INDEX('Smelter Look-up'!$A:$A,MATCH($A933,'Smelter Look-up'!$E:$E,0)))</f>
        <v/>
      </c>
      <c r="C933" s="186" t="str">
        <f>IF(LEN(A933)=0,"",INDEX('Smelter Look-up'!$C:$C,MATCH($A933,'Smelter Look-up'!$E:$E,0)))</f>
        <v/>
      </c>
      <c r="D933" s="230" t="str">
        <f>IF(ISBLANK(A933),"",INDEX('Smelter Look-up'!$C$5:$C$700,MATCH(A933,'Smelter Look-up'!$E$5:$E$700,0)))</f>
        <v/>
      </c>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1"/>
        <v>0</v>
      </c>
      <c r="AB933" s="228" t="str">
        <f t="shared" si="142"/>
        <v/>
      </c>
    </row>
    <row r="934" spans="1:28" s="227" customFormat="1" ht="20.25">
      <c r="A934" s="181"/>
      <c r="B934" s="182" t="str">
        <f>IF(LEN(A934)=0,"",INDEX('Smelter Look-up'!$A:$A,MATCH($A934,'Smelter Look-up'!$E:$E,0)))</f>
        <v/>
      </c>
      <c r="C934" s="186" t="str">
        <f>IF(LEN(A934)=0,"",INDEX('Smelter Look-up'!$C:$C,MATCH($A934,'Smelter Look-up'!$E:$E,0)))</f>
        <v/>
      </c>
      <c r="D934" s="230" t="str">
        <f>IF(ISBLANK(A934),"",INDEX('Smelter Look-up'!$C$5:$C$700,MATCH(A934,'Smelter Look-up'!$E$5:$E$700,0)))</f>
        <v/>
      </c>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1"/>
        <v>0</v>
      </c>
      <c r="AB934" s="228" t="str">
        <f t="shared" si="142"/>
        <v/>
      </c>
    </row>
    <row r="935" spans="1:28" s="227" customFormat="1" ht="20.25">
      <c r="A935" s="181"/>
      <c r="B935" s="182" t="str">
        <f>IF(LEN(A935)=0,"",INDEX('Smelter Look-up'!$A:$A,MATCH($A935,'Smelter Look-up'!$E:$E,0)))</f>
        <v/>
      </c>
      <c r="C935" s="186" t="str">
        <f>IF(LEN(A935)=0,"",INDEX('Smelter Look-up'!$C:$C,MATCH($A935,'Smelter Look-up'!$E:$E,0)))</f>
        <v/>
      </c>
      <c r="D935" s="230" t="str">
        <f>IF(ISBLANK(A935),"",INDEX('Smelter Look-up'!$C$5:$C$700,MATCH(A935,'Smelter Look-up'!$E$5:$E$700,0)))</f>
        <v/>
      </c>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1"/>
        <v>0</v>
      </c>
      <c r="AB935" s="228" t="str">
        <f t="shared" si="142"/>
        <v/>
      </c>
    </row>
    <row r="936" spans="1:28" s="227" customFormat="1" ht="20.25">
      <c r="A936" s="181"/>
      <c r="B936" s="182" t="str">
        <f>IF(LEN(A936)=0,"",INDEX('Smelter Look-up'!$A:$A,MATCH($A936,'Smelter Look-up'!$E:$E,0)))</f>
        <v/>
      </c>
      <c r="C936" s="186" t="str">
        <f>IF(LEN(A936)=0,"",INDEX('Smelter Look-up'!$C:$C,MATCH($A936,'Smelter Look-up'!$E:$E,0)))</f>
        <v/>
      </c>
      <c r="D936" s="230" t="str">
        <f>IF(ISBLANK(A936),"",INDEX('Smelter Look-up'!$C$5:$C$700,MATCH(A936,'Smelter Look-up'!$E$5:$E$700,0)))</f>
        <v/>
      </c>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1"/>
        <v>0</v>
      </c>
      <c r="AB936" s="228" t="str">
        <f t="shared" si="142"/>
        <v/>
      </c>
    </row>
    <row r="937" spans="1:28" s="227" customFormat="1" ht="20.25">
      <c r="A937" s="181"/>
      <c r="B937" s="182" t="str">
        <f>IF(LEN(A937)=0,"",INDEX('Smelter Look-up'!$A:$A,MATCH($A937,'Smelter Look-up'!$E:$E,0)))</f>
        <v/>
      </c>
      <c r="C937" s="186" t="str">
        <f>IF(LEN(A937)=0,"",INDEX('Smelter Look-up'!$C:$C,MATCH($A937,'Smelter Look-up'!$E:$E,0)))</f>
        <v/>
      </c>
      <c r="D937" s="230" t="str">
        <f>IF(ISBLANK(A937),"",INDEX('Smelter Look-up'!$C$5:$C$700,MATCH(A937,'Smelter Look-up'!$E$5:$E$700,0)))</f>
        <v/>
      </c>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25">
      <c r="A938" s="181"/>
      <c r="B938" s="182" t="str">
        <f>IF(LEN(A938)=0,"",INDEX('Smelter Look-up'!$A:$A,MATCH($A938,'Smelter Look-up'!$E:$E,0)))</f>
        <v/>
      </c>
      <c r="C938" s="186" t="str">
        <f>IF(LEN(A938)=0,"",INDEX('Smelter Look-up'!$C:$C,MATCH($A938,'Smelter Look-up'!$E:$E,0)))</f>
        <v/>
      </c>
      <c r="D938" s="230" t="str">
        <f>IF(ISBLANK(A938),"",INDEX('Smelter Look-up'!$C$5:$C$700,MATCH(A938,'Smelter Look-up'!$E$5:$E$700,0)))</f>
        <v/>
      </c>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25">
      <c r="A939" s="181"/>
      <c r="B939" s="182" t="str">
        <f>IF(LEN(A939)=0,"",INDEX('Smelter Look-up'!$A:$A,MATCH($A939,'Smelter Look-up'!$E:$E,0)))</f>
        <v/>
      </c>
      <c r="C939" s="186" t="str">
        <f>IF(LEN(A939)=0,"",INDEX('Smelter Look-up'!$C:$C,MATCH($A939,'Smelter Look-up'!$E:$E,0)))</f>
        <v/>
      </c>
      <c r="D939" s="230" t="str">
        <f>IF(ISBLANK(A939),"",INDEX('Smelter Look-up'!$C$5:$C$700,MATCH(A939,'Smelter Look-up'!$E$5:$E$700,0)))</f>
        <v/>
      </c>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1"/>
        <v>0</v>
      </c>
      <c r="AB939" s="228" t="str">
        <f t="shared" si="142"/>
        <v/>
      </c>
    </row>
    <row r="940" spans="1:28" s="227" customFormat="1" ht="20.25">
      <c r="A940" s="181"/>
      <c r="B940" s="182" t="str">
        <f>IF(LEN(A940)=0,"",INDEX('Smelter Look-up'!$A:$A,MATCH($A940,'Smelter Look-up'!$E:$E,0)))</f>
        <v/>
      </c>
      <c r="C940" s="186" t="str">
        <f>IF(LEN(A940)=0,"",INDEX('Smelter Look-up'!$C:$C,MATCH($A940,'Smelter Look-up'!$E:$E,0)))</f>
        <v/>
      </c>
      <c r="D940" s="230" t="str">
        <f>IF(ISBLANK(A940),"",INDEX('Smelter Look-up'!$C$5:$C$700,MATCH(A940,'Smelter Look-up'!$E$5:$E$700,0)))</f>
        <v/>
      </c>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1"/>
        <v>0</v>
      </c>
      <c r="AB940" s="228" t="str">
        <f t="shared" si="142"/>
        <v/>
      </c>
    </row>
    <row r="941" spans="1:28" s="227" customFormat="1" ht="20.25">
      <c r="A941" s="181"/>
      <c r="B941" s="182" t="str">
        <f>IF(LEN(A941)=0,"",INDEX('Smelter Look-up'!$A:$A,MATCH($A941,'Smelter Look-up'!$E:$E,0)))</f>
        <v/>
      </c>
      <c r="C941" s="186" t="str">
        <f>IF(LEN(A941)=0,"",INDEX('Smelter Look-up'!$C:$C,MATCH($A941,'Smelter Look-up'!$E:$E,0)))</f>
        <v/>
      </c>
      <c r="D941" s="230" t="str">
        <f>IF(ISBLANK(A941),"",INDEX('Smelter Look-up'!$C$5:$C$700,MATCH(A941,'Smelter Look-up'!$E$5:$E$700,0)))</f>
        <v/>
      </c>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1"/>
        <v>0</v>
      </c>
      <c r="AB941" s="228" t="str">
        <f t="shared" si="142"/>
        <v/>
      </c>
    </row>
    <row r="942" spans="1:28" s="227" customFormat="1" ht="20.25">
      <c r="A942" s="181"/>
      <c r="B942" s="182" t="str">
        <f>IF(LEN(A942)=0,"",INDEX('Smelter Look-up'!$A:$A,MATCH($A942,'Smelter Look-up'!$E:$E,0)))</f>
        <v/>
      </c>
      <c r="C942" s="186" t="str">
        <f>IF(LEN(A942)=0,"",INDEX('Smelter Look-up'!$C:$C,MATCH($A942,'Smelter Look-up'!$E:$E,0)))</f>
        <v/>
      </c>
      <c r="D942" s="230" t="str">
        <f>IF(ISBLANK(A942),"",INDEX('Smelter Look-up'!$C$5:$C$700,MATCH(A942,'Smelter Look-up'!$E$5:$E$700,0)))</f>
        <v/>
      </c>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1"/>
        <v>0</v>
      </c>
      <c r="AB942" s="228" t="str">
        <f t="shared" si="142"/>
        <v/>
      </c>
    </row>
    <row r="943" spans="1:28" s="227" customFormat="1" ht="20.25">
      <c r="A943" s="181"/>
      <c r="B943" s="182" t="str">
        <f>IF(LEN(A943)=0,"",INDEX('Smelter Look-up'!$A:$A,MATCH($A943,'Smelter Look-up'!$E:$E,0)))</f>
        <v/>
      </c>
      <c r="C943" s="186" t="str">
        <f>IF(LEN(A943)=0,"",INDEX('Smelter Look-up'!$C:$C,MATCH($A943,'Smelter Look-up'!$E:$E,0)))</f>
        <v/>
      </c>
      <c r="D943" s="230" t="str">
        <f>IF(ISBLANK(A943),"",INDEX('Smelter Look-up'!$C$5:$C$700,MATCH(A943,'Smelter Look-up'!$E$5:$E$700,0)))</f>
        <v/>
      </c>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1"/>
        <v>0</v>
      </c>
      <c r="AB943" s="228" t="str">
        <f t="shared" si="142"/>
        <v/>
      </c>
    </row>
    <row r="944" spans="1:28" s="227" customFormat="1" ht="20.25">
      <c r="A944" s="181"/>
      <c r="B944" s="182" t="str">
        <f>IF(LEN(A944)=0,"",INDEX('Smelter Look-up'!$A:$A,MATCH($A944,'Smelter Look-up'!$E:$E,0)))</f>
        <v/>
      </c>
      <c r="C944" s="186" t="str">
        <f>IF(LEN(A944)=0,"",INDEX('Smelter Look-up'!$C:$C,MATCH($A944,'Smelter Look-up'!$E:$E,0)))</f>
        <v/>
      </c>
      <c r="D944" s="230" t="str">
        <f>IF(ISBLANK(A944),"",INDEX('Smelter Look-up'!$C$5:$C$700,MATCH(A944,'Smelter Look-up'!$E$5:$E$700,0)))</f>
        <v/>
      </c>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1"/>
        <v>0</v>
      </c>
      <c r="AB944" s="228" t="str">
        <f t="shared" si="142"/>
        <v/>
      </c>
    </row>
    <row r="945" spans="1:28" s="227" customFormat="1" ht="20.25">
      <c r="A945" s="181"/>
      <c r="B945" s="182" t="str">
        <f>IF(LEN(A945)=0,"",INDEX('Smelter Look-up'!$A:$A,MATCH($A945,'Smelter Look-up'!$E:$E,0)))</f>
        <v/>
      </c>
      <c r="C945" s="186" t="str">
        <f>IF(LEN(A945)=0,"",INDEX('Smelter Look-up'!$C:$C,MATCH($A945,'Smelter Look-up'!$E:$E,0)))</f>
        <v/>
      </c>
      <c r="D945" s="230" t="str">
        <f>IF(ISBLANK(A945),"",INDEX('Smelter Look-up'!$C$5:$C$700,MATCH(A945,'Smelter Look-up'!$E$5:$E$700,0)))</f>
        <v/>
      </c>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1"/>
        <v>0</v>
      </c>
      <c r="AB945" s="228" t="str">
        <f t="shared" si="142"/>
        <v/>
      </c>
    </row>
    <row r="946" spans="1:28" s="227" customFormat="1" ht="20.25">
      <c r="A946" s="181"/>
      <c r="B946" s="182" t="str">
        <f>IF(LEN(A946)=0,"",INDEX('Smelter Look-up'!$A:$A,MATCH($A946,'Smelter Look-up'!$E:$E,0)))</f>
        <v/>
      </c>
      <c r="C946" s="186" t="str">
        <f>IF(LEN(A946)=0,"",INDEX('Smelter Look-up'!$C:$C,MATCH($A946,'Smelter Look-up'!$E:$E,0)))</f>
        <v/>
      </c>
      <c r="D946" s="230" t="str">
        <f>IF(ISBLANK(A946),"",INDEX('Smelter Look-up'!$C$5:$C$700,MATCH(A946,'Smelter Look-up'!$E$5:$E$700,0)))</f>
        <v/>
      </c>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1"/>
        <v>0</v>
      </c>
      <c r="AB946" s="228" t="str">
        <f t="shared" si="142"/>
        <v/>
      </c>
    </row>
    <row r="947" spans="1:28" s="227" customFormat="1" ht="20.25">
      <c r="A947" s="181"/>
      <c r="B947" s="182" t="str">
        <f>IF(LEN(A947)=0,"",INDEX('Smelter Look-up'!$A:$A,MATCH($A947,'Smelter Look-up'!$E:$E,0)))</f>
        <v/>
      </c>
      <c r="C947" s="186" t="str">
        <f>IF(LEN(A947)=0,"",INDEX('Smelter Look-up'!$C:$C,MATCH($A947,'Smelter Look-up'!$E:$E,0)))</f>
        <v/>
      </c>
      <c r="D947" s="230" t="str">
        <f>IF(ISBLANK(A947),"",INDEX('Smelter Look-up'!$C$5:$C$700,MATCH(A947,'Smelter Look-up'!$E$5:$E$700,0)))</f>
        <v/>
      </c>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1"/>
        <v>0</v>
      </c>
      <c r="AB947" s="228" t="str">
        <f t="shared" si="142"/>
        <v/>
      </c>
    </row>
    <row r="948" spans="1:28" s="227" customFormat="1" ht="20.25">
      <c r="A948" s="181"/>
      <c r="B948" s="182" t="str">
        <f>IF(LEN(A948)=0,"",INDEX('Smelter Look-up'!$A:$A,MATCH($A948,'Smelter Look-up'!$E:$E,0)))</f>
        <v/>
      </c>
      <c r="C948" s="186" t="str">
        <f>IF(LEN(A948)=0,"",INDEX('Smelter Look-up'!$C:$C,MATCH($A948,'Smelter Look-up'!$E:$E,0)))</f>
        <v/>
      </c>
      <c r="D948" s="230" t="str">
        <f>IF(ISBLANK(A948),"",INDEX('Smelter Look-up'!$C$5:$C$700,MATCH(A948,'Smelter Look-up'!$E$5:$E$700,0)))</f>
        <v/>
      </c>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1"/>
        <v>0</v>
      </c>
      <c r="AB948" s="228" t="str">
        <f t="shared" si="142"/>
        <v/>
      </c>
    </row>
    <row r="949" spans="1:28" s="227" customFormat="1" ht="20.25">
      <c r="A949" s="181"/>
      <c r="B949" s="182" t="str">
        <f>IF(LEN(A949)=0,"",INDEX('Smelter Look-up'!$A:$A,MATCH($A949,'Smelter Look-up'!$E:$E,0)))</f>
        <v/>
      </c>
      <c r="C949" s="186" t="str">
        <f>IF(LEN(A949)=0,"",INDEX('Smelter Look-up'!$C:$C,MATCH($A949,'Smelter Look-up'!$E:$E,0)))</f>
        <v/>
      </c>
      <c r="D949" s="230" t="str">
        <f>IF(ISBLANK(A949),"",INDEX('Smelter Look-up'!$C$5:$C$700,MATCH(A949,'Smelter Look-up'!$E$5:$E$700,0)))</f>
        <v/>
      </c>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1"/>
        <v>0</v>
      </c>
      <c r="AB949" s="228" t="str">
        <f t="shared" si="142"/>
        <v/>
      </c>
    </row>
    <row r="950" spans="1:28" s="227" customFormat="1" ht="20.25">
      <c r="A950" s="262"/>
      <c r="B950" s="182" t="str">
        <f>IF(LEN(A950)=0,"",INDEX('Smelter Look-up'!$A:$A,MATCH($A950,'Smelter Look-up'!$E:$E,0)))</f>
        <v/>
      </c>
      <c r="C950" s="186" t="str">
        <f>IF(LEN(A950)=0,"",INDEX('Smelter Look-up'!$C:$C,MATCH($A950,'Smelter Look-up'!$E:$E,0)))</f>
        <v/>
      </c>
      <c r="D950" s="230" t="str">
        <f>IF(ISBLANK(A950),"",INDEX('Smelter Look-up'!$C$5:$C$700,MATCH(A950,'Smelter Look-up'!$E$5:$E$700,0)))</f>
        <v/>
      </c>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1"/>
        <v>0</v>
      </c>
      <c r="AB950" s="228" t="str">
        <f t="shared" si="142"/>
        <v/>
      </c>
    </row>
    <row r="951" spans="1:28" s="227" customFormat="1" ht="20.25">
      <c r="A951" s="262"/>
      <c r="B951" s="182" t="str">
        <f>IF(LEN(A951)=0,"",INDEX('Smelter Look-up'!$A:$A,MATCH($A951,'Smelter Look-up'!$E:$E,0)))</f>
        <v/>
      </c>
      <c r="C951" s="186" t="str">
        <f>IF(LEN(A951)=0,"",INDEX('Smelter Look-up'!$C:$C,MATCH($A951,'Smelter Look-up'!$E:$E,0)))</f>
        <v/>
      </c>
      <c r="D951" s="230" t="str">
        <f>IF(ISBLANK(A951),"",INDEX('Smelter Look-up'!$C$5:$C$700,MATCH(A951,'Smelter Look-up'!$E$5:$E$700,0)))</f>
        <v/>
      </c>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1"/>
        <v>0</v>
      </c>
      <c r="AB951" s="228" t="str">
        <f t="shared" si="142"/>
        <v/>
      </c>
    </row>
    <row r="952" spans="1:28" s="227" customFormat="1" ht="20.25">
      <c r="A952" s="262"/>
      <c r="B952" s="182" t="str">
        <f>IF(LEN(A952)=0,"",INDEX('Smelter Look-up'!$A:$A,MATCH($A952,'Smelter Look-up'!$E:$E,0)))</f>
        <v/>
      </c>
      <c r="C952" s="186" t="str">
        <f>IF(LEN(A952)=0,"",INDEX('Smelter Look-up'!$C:$C,MATCH($A952,'Smelter Look-up'!$E:$E,0)))</f>
        <v/>
      </c>
      <c r="D952" s="230" t="str">
        <f>IF(ISBLANK(A952),"",INDEX('Smelter Look-up'!$C$5:$C$700,MATCH(A952,'Smelter Look-up'!$E$5:$E$700,0)))</f>
        <v/>
      </c>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43">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44">IF(AND(C952="Smelter not listed",OR(LEN(D952)=0,LEN(E952)=0)),1,0)</f>
        <v>0</v>
      </c>
      <c r="AB952" s="228" t="str">
        <f t="shared" ref="AB952" si="145">B952&amp;C952</f>
        <v/>
      </c>
    </row>
    <row r="953" spans="1:28" s="227" customFormat="1" ht="20.25">
      <c r="A953" s="262"/>
      <c r="B953" s="182" t="str">
        <f>IF(LEN(A953)=0,"",INDEX('Smelter Look-up'!$A:$A,MATCH($A953,'Smelter Look-up'!$E:$E,0)))</f>
        <v/>
      </c>
      <c r="C953" s="186" t="str">
        <f>IF(LEN(A953)=0,"",INDEX('Smelter Look-up'!$C:$C,MATCH($A953,'Smelter Look-up'!$E:$E,0)))</f>
        <v/>
      </c>
      <c r="D953" s="230" t="str">
        <f>IF(ISBLANK(A953),"",INDEX('Smelter Look-up'!$C$5:$C$700,MATCH(A953,'Smelter Look-up'!$E$5:$E$700,0)))</f>
        <v/>
      </c>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46">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7">IF(AND(C953="Smelter not listed",OR(LEN(D953)=0,LEN(E953)=0)),1,0)</f>
        <v>0</v>
      </c>
      <c r="AB953" s="228" t="str">
        <f t="shared" ref="AB953:AB984" si="148">B953&amp;C953</f>
        <v/>
      </c>
    </row>
    <row r="954" spans="1:28" s="227" customFormat="1" ht="20.25">
      <c r="A954" s="262"/>
      <c r="B954" s="182" t="str">
        <f>IF(LEN(A954)=0,"",INDEX('Smelter Look-up'!$A:$A,MATCH($A954,'Smelter Look-up'!$E:$E,0)))</f>
        <v/>
      </c>
      <c r="C954" s="186" t="str">
        <f>IF(LEN(A954)=0,"",INDEX('Smelter Look-up'!$C:$C,MATCH($A954,'Smelter Look-up'!$E:$E,0)))</f>
        <v/>
      </c>
      <c r="D954" s="230" t="str">
        <f>IF(ISBLANK(A954),"",INDEX('Smelter Look-up'!$C$5:$C$700,MATCH(A954,'Smelter Look-up'!$E$5:$E$700,0)))</f>
        <v/>
      </c>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25">
      <c r="A955" s="262"/>
      <c r="B955" s="182" t="str">
        <f>IF(LEN(A955)=0,"",INDEX('Smelter Look-up'!$A:$A,MATCH($A955,'Smelter Look-up'!$E:$E,0)))</f>
        <v/>
      </c>
      <c r="C955" s="186" t="str">
        <f>IF(LEN(A955)=0,"",INDEX('Smelter Look-up'!$C:$C,MATCH($A955,'Smelter Look-up'!$E:$E,0)))</f>
        <v/>
      </c>
      <c r="D955" s="230" t="str">
        <f>IF(ISBLANK(A955),"",INDEX('Smelter Look-up'!$C$5:$C$700,MATCH(A955,'Smelter Look-up'!$E$5:$E$700,0)))</f>
        <v/>
      </c>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25">
      <c r="A956" s="262"/>
      <c r="B956" s="182" t="str">
        <f>IF(LEN(A956)=0,"",INDEX('Smelter Look-up'!$A:$A,MATCH($A956,'Smelter Look-up'!$E:$E,0)))</f>
        <v/>
      </c>
      <c r="C956" s="186" t="str">
        <f>IF(LEN(A956)=0,"",INDEX('Smelter Look-up'!$C:$C,MATCH($A956,'Smelter Look-up'!$E:$E,0)))</f>
        <v/>
      </c>
      <c r="D956" s="230" t="str">
        <f>IF(ISBLANK(A956),"",INDEX('Smelter Look-up'!$C$5:$C$700,MATCH(A956,'Smelter Look-up'!$E$5:$E$700,0)))</f>
        <v/>
      </c>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25">
      <c r="A957" s="262"/>
      <c r="B957" s="182" t="str">
        <f>IF(LEN(A957)=0,"",INDEX('Smelter Look-up'!$A:$A,MATCH($A957,'Smelter Look-up'!$E:$E,0)))</f>
        <v/>
      </c>
      <c r="C957" s="186" t="str">
        <f>IF(LEN(A957)=0,"",INDEX('Smelter Look-up'!$C:$C,MATCH($A957,'Smelter Look-up'!$E:$E,0)))</f>
        <v/>
      </c>
      <c r="D957" s="230" t="str">
        <f>IF(ISBLANK(A957),"",INDEX('Smelter Look-up'!$C$5:$C$700,MATCH(A957,'Smelter Look-up'!$E$5:$E$700,0)))</f>
        <v/>
      </c>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25">
      <c r="A958" s="181"/>
      <c r="B958" s="182" t="str">
        <f>IF(LEN(A958)=0,"",INDEX('Smelter Look-up'!$A:$A,MATCH($A958,'Smelter Look-up'!$E:$E,0)))</f>
        <v/>
      </c>
      <c r="C958" s="186" t="str">
        <f>IF(LEN(A958)=0,"",INDEX('Smelter Look-up'!$C:$C,MATCH($A958,'Smelter Look-up'!$E:$E,0)))</f>
        <v/>
      </c>
      <c r="D958" s="230" t="str">
        <f>IF(ISBLANK(A958),"",INDEX('Smelter Look-up'!$C$5:$C$700,MATCH(A958,'Smelter Look-up'!$E$5:$E$700,0)))</f>
        <v/>
      </c>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25">
      <c r="A959" s="181"/>
      <c r="B959" s="182" t="str">
        <f>IF(LEN(A959)=0,"",INDEX('Smelter Look-up'!$A:$A,MATCH($A959,'Smelter Look-up'!$E:$E,0)))</f>
        <v/>
      </c>
      <c r="C959" s="186" t="str">
        <f>IF(LEN(A959)=0,"",INDEX('Smelter Look-up'!$C:$C,MATCH($A959,'Smelter Look-up'!$E:$E,0)))</f>
        <v/>
      </c>
      <c r="D959" s="230" t="str">
        <f>IF(ISBLANK(A959),"",INDEX('Smelter Look-up'!$C$5:$C$700,MATCH(A959,'Smelter Look-up'!$E$5:$E$700,0)))</f>
        <v/>
      </c>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25">
      <c r="A960" s="181"/>
      <c r="B960" s="182" t="str">
        <f>IF(LEN(A960)=0,"",INDEX('Smelter Look-up'!$A:$A,MATCH($A960,'Smelter Look-up'!$E:$E,0)))</f>
        <v/>
      </c>
      <c r="C960" s="186" t="str">
        <f>IF(LEN(A960)=0,"",INDEX('Smelter Look-up'!$C:$C,MATCH($A960,'Smelter Look-up'!$E:$E,0)))</f>
        <v/>
      </c>
      <c r="D960" s="230" t="str">
        <f>IF(ISBLANK(A960),"",INDEX('Smelter Look-up'!$C$5:$C$700,MATCH(A960,'Smelter Look-up'!$E$5:$E$700,0)))</f>
        <v/>
      </c>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25">
      <c r="A961" s="262"/>
      <c r="B961" s="182" t="str">
        <f>IF(LEN(A961)=0,"",INDEX('Smelter Look-up'!$A:$A,MATCH($A961,'Smelter Look-up'!$E:$E,0)))</f>
        <v/>
      </c>
      <c r="C961" s="186" t="str">
        <f>IF(LEN(A961)=0,"",INDEX('Smelter Look-up'!$C:$C,MATCH($A961,'Smelter Look-up'!$E:$E,0)))</f>
        <v/>
      </c>
      <c r="D961" s="230" t="str">
        <f>IF(ISBLANK(A961),"",INDEX('Smelter Look-up'!$C$5:$C$700,MATCH(A961,'Smelter Look-up'!$E$5:$E$700,0)))</f>
        <v/>
      </c>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25">
      <c r="A962" s="262"/>
      <c r="B962" s="182" t="str">
        <f>IF(LEN(A962)=0,"",INDEX('Smelter Look-up'!$A:$A,MATCH($A962,'Smelter Look-up'!$E:$E,0)))</f>
        <v/>
      </c>
      <c r="C962" s="186" t="str">
        <f>IF(LEN(A962)=0,"",INDEX('Smelter Look-up'!$C:$C,MATCH($A962,'Smelter Look-up'!$E:$E,0)))</f>
        <v/>
      </c>
      <c r="D962" s="230" t="str">
        <f>IF(ISBLANK(A962),"",INDEX('Smelter Look-up'!$C$5:$C$700,MATCH(A962,'Smelter Look-up'!$E$5:$E$700,0)))</f>
        <v/>
      </c>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25">
      <c r="A963" s="262"/>
      <c r="B963" s="182" t="str">
        <f>IF(LEN(A963)=0,"",INDEX('Smelter Look-up'!$A:$A,MATCH($A963,'Smelter Look-up'!$E:$E,0)))</f>
        <v/>
      </c>
      <c r="C963" s="186" t="str">
        <f>IF(LEN(A963)=0,"",INDEX('Smelter Look-up'!$C:$C,MATCH($A963,'Smelter Look-up'!$E:$E,0)))</f>
        <v/>
      </c>
      <c r="D963" s="230" t="str">
        <f>IF(ISBLANK(A963),"",INDEX('Smelter Look-up'!$C$5:$C$700,MATCH(A963,'Smelter Look-up'!$E$5:$E$700,0)))</f>
        <v/>
      </c>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25">
      <c r="A964" s="262"/>
      <c r="B964" s="182" t="str">
        <f>IF(LEN(A964)=0,"",INDEX('Smelter Look-up'!$A:$A,MATCH($A964,'Smelter Look-up'!$E:$E,0)))</f>
        <v/>
      </c>
      <c r="C964" s="186" t="str">
        <f>IF(LEN(A964)=0,"",INDEX('Smelter Look-up'!$C:$C,MATCH($A964,'Smelter Look-up'!$E:$E,0)))</f>
        <v/>
      </c>
      <c r="D964" s="230" t="str">
        <f>IF(ISBLANK(A964),"",INDEX('Smelter Look-up'!$C$5:$C$700,MATCH(A964,'Smelter Look-up'!$E$5:$E$700,0)))</f>
        <v/>
      </c>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25">
      <c r="A965" s="262"/>
      <c r="B965" s="182" t="str">
        <f>IF(LEN(A965)=0,"",INDEX('Smelter Look-up'!$A:$A,MATCH($A965,'Smelter Look-up'!$E:$E,0)))</f>
        <v/>
      </c>
      <c r="C965" s="186" t="str">
        <f>IF(LEN(A965)=0,"",INDEX('Smelter Look-up'!$C:$C,MATCH($A965,'Smelter Look-up'!$E:$E,0)))</f>
        <v/>
      </c>
      <c r="D965" s="230" t="str">
        <f>IF(ISBLANK(A965),"",INDEX('Smelter Look-up'!$C$5:$C$700,MATCH(A965,'Smelter Look-up'!$E$5:$E$700,0)))</f>
        <v/>
      </c>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25">
      <c r="A966" s="262"/>
      <c r="B966" s="182" t="str">
        <f>IF(LEN(A966)=0,"",INDEX('Smelter Look-up'!$A:$A,MATCH($A966,'Smelter Look-up'!$E:$E,0)))</f>
        <v/>
      </c>
      <c r="C966" s="186" t="str">
        <f>IF(LEN(A966)=0,"",INDEX('Smelter Look-up'!$C:$C,MATCH($A966,'Smelter Look-up'!$E:$E,0)))</f>
        <v/>
      </c>
      <c r="D966" s="230" t="str">
        <f>IF(ISBLANK(A966),"",INDEX('Smelter Look-up'!$C$5:$C$700,MATCH(A966,'Smelter Look-up'!$E$5:$E$700,0)))</f>
        <v/>
      </c>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25">
      <c r="A967" s="262"/>
      <c r="B967" s="182" t="str">
        <f>IF(LEN(A967)=0,"",INDEX('Smelter Look-up'!$A:$A,MATCH($A967,'Smelter Look-up'!$E:$E,0)))</f>
        <v/>
      </c>
      <c r="C967" s="186" t="str">
        <f>IF(LEN(A967)=0,"",INDEX('Smelter Look-up'!$C:$C,MATCH($A967,'Smelter Look-up'!$E:$E,0)))</f>
        <v/>
      </c>
      <c r="D967" s="230" t="str">
        <f>IF(ISBLANK(A967),"",INDEX('Smelter Look-up'!$C$5:$C$700,MATCH(A967,'Smelter Look-up'!$E$5:$E$700,0)))</f>
        <v/>
      </c>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7"/>
        <v>0</v>
      </c>
      <c r="AB967" s="228" t="str">
        <f t="shared" si="148"/>
        <v/>
      </c>
    </row>
    <row r="968" spans="1:28" s="227" customFormat="1" ht="20.25">
      <c r="A968" s="262"/>
      <c r="B968" s="182" t="str">
        <f>IF(LEN(A968)=0,"",INDEX('Smelter Look-up'!$A:$A,MATCH($A968,'Smelter Look-up'!$E:$E,0)))</f>
        <v/>
      </c>
      <c r="C968" s="186" t="str">
        <f>IF(LEN(A968)=0,"",INDEX('Smelter Look-up'!$C:$C,MATCH($A968,'Smelter Look-up'!$E:$E,0)))</f>
        <v/>
      </c>
      <c r="D968" s="230" t="str">
        <f>IF(ISBLANK(A968),"",INDEX('Smelter Look-up'!$C$5:$C$700,MATCH(A968,'Smelter Look-up'!$E$5:$E$700,0)))</f>
        <v/>
      </c>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7"/>
        <v>0</v>
      </c>
      <c r="AB968" s="228" t="str">
        <f t="shared" si="148"/>
        <v/>
      </c>
    </row>
    <row r="969" spans="1:28" s="227" customFormat="1" ht="20.25">
      <c r="A969" s="262"/>
      <c r="B969" s="182" t="str">
        <f>IF(LEN(A969)=0,"",INDEX('Smelter Look-up'!$A:$A,MATCH($A969,'Smelter Look-up'!$E:$E,0)))</f>
        <v/>
      </c>
      <c r="C969" s="186" t="str">
        <f>IF(LEN(A969)=0,"",INDEX('Smelter Look-up'!$C:$C,MATCH($A969,'Smelter Look-up'!$E:$E,0)))</f>
        <v/>
      </c>
      <c r="D969" s="230" t="str">
        <f>IF(ISBLANK(A969),"",INDEX('Smelter Look-up'!$C$5:$C$700,MATCH(A969,'Smelter Look-up'!$E$5:$E$700,0)))</f>
        <v/>
      </c>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25">
      <c r="A970" s="262"/>
      <c r="B970" s="182" t="str">
        <f>IF(LEN(A970)=0,"",INDEX('Smelter Look-up'!$A:$A,MATCH($A970,'Smelter Look-up'!$E:$E,0)))</f>
        <v/>
      </c>
      <c r="C970" s="186" t="str">
        <f>IF(LEN(A970)=0,"",INDEX('Smelter Look-up'!$C:$C,MATCH($A970,'Smelter Look-up'!$E:$E,0)))</f>
        <v/>
      </c>
      <c r="D970" s="230" t="str">
        <f>IF(ISBLANK(A970),"",INDEX('Smelter Look-up'!$C$5:$C$700,MATCH(A970,'Smelter Look-up'!$E$5:$E$700,0)))</f>
        <v/>
      </c>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25">
      <c r="A971" s="262"/>
      <c r="B971" s="182" t="str">
        <f>IF(LEN(A971)=0,"",INDEX('Smelter Look-up'!$A:$A,MATCH($A971,'Smelter Look-up'!$E:$E,0)))</f>
        <v/>
      </c>
      <c r="C971" s="186" t="str">
        <f>IF(LEN(A971)=0,"",INDEX('Smelter Look-up'!$C:$C,MATCH($A971,'Smelter Look-up'!$E:$E,0)))</f>
        <v/>
      </c>
      <c r="D971" s="230" t="str">
        <f>IF(ISBLANK(A971),"",INDEX('Smelter Look-up'!$C$5:$C$700,MATCH(A971,'Smelter Look-up'!$E$5:$E$700,0)))</f>
        <v/>
      </c>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25">
      <c r="A972" s="262"/>
      <c r="B972" s="182" t="str">
        <f>IF(LEN(A972)=0,"",INDEX('Smelter Look-up'!$A:$A,MATCH($A972,'Smelter Look-up'!$E:$E,0)))</f>
        <v/>
      </c>
      <c r="C972" s="186" t="str">
        <f>IF(LEN(A972)=0,"",INDEX('Smelter Look-up'!$C:$C,MATCH($A972,'Smelter Look-up'!$E:$E,0)))</f>
        <v/>
      </c>
      <c r="D972" s="230" t="str">
        <f>IF(ISBLANK(A972),"",INDEX('Smelter Look-up'!$C$5:$C$700,MATCH(A972,'Smelter Look-up'!$E$5:$E$700,0)))</f>
        <v/>
      </c>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6"/>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7"/>
        <v>0</v>
      </c>
      <c r="AB972" s="228" t="str">
        <f t="shared" si="148"/>
        <v/>
      </c>
    </row>
    <row r="973" spans="1:28" s="227" customFormat="1" ht="20.25">
      <c r="A973" s="262"/>
      <c r="B973" s="182" t="str">
        <f>IF(LEN(A973)=0,"",INDEX('Smelter Look-up'!$A:$A,MATCH($A973,'Smelter Look-up'!$E:$E,0)))</f>
        <v/>
      </c>
      <c r="C973" s="186" t="str">
        <f>IF(LEN(A973)=0,"",INDEX('Smelter Look-up'!$C:$C,MATCH($A973,'Smelter Look-up'!$E:$E,0)))</f>
        <v/>
      </c>
      <c r="D973" s="230" t="str">
        <f>IF(ISBLANK(A973),"",INDEX('Smelter Look-up'!$C$5:$C$700,MATCH(A973,'Smelter Look-up'!$E$5:$E$700,0)))</f>
        <v/>
      </c>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7"/>
        <v>0</v>
      </c>
      <c r="AB973" s="228" t="str">
        <f t="shared" si="148"/>
        <v/>
      </c>
    </row>
    <row r="974" spans="1:28" s="227" customFormat="1" ht="20.25">
      <c r="A974" s="262"/>
      <c r="B974" s="182" t="str">
        <f>IF(LEN(A974)=0,"",INDEX('Smelter Look-up'!$A:$A,MATCH($A974,'Smelter Look-up'!$E:$E,0)))</f>
        <v/>
      </c>
      <c r="C974" s="186" t="str">
        <f>IF(LEN(A974)=0,"",INDEX('Smelter Look-up'!$C:$C,MATCH($A974,'Smelter Look-up'!$E:$E,0)))</f>
        <v/>
      </c>
      <c r="D974" s="230" t="str">
        <f>IF(ISBLANK(A974),"",INDEX('Smelter Look-up'!$C$5:$C$700,MATCH(A974,'Smelter Look-up'!$E$5:$E$700,0)))</f>
        <v/>
      </c>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7"/>
        <v>0</v>
      </c>
      <c r="AB974" s="228" t="str">
        <f t="shared" si="148"/>
        <v/>
      </c>
    </row>
    <row r="975" spans="1:28" s="227" customFormat="1" ht="20.25">
      <c r="A975" s="262"/>
      <c r="B975" s="182" t="str">
        <f>IF(LEN(A975)=0,"",INDEX('Smelter Look-up'!$A:$A,MATCH($A975,'Smelter Look-up'!$E:$E,0)))</f>
        <v/>
      </c>
      <c r="C975" s="186" t="str">
        <f>IF(LEN(A975)=0,"",INDEX('Smelter Look-up'!$C:$C,MATCH($A975,'Smelter Look-up'!$E:$E,0)))</f>
        <v/>
      </c>
      <c r="D975" s="230" t="str">
        <f>IF(ISBLANK(A975),"",INDEX('Smelter Look-up'!$C$5:$C$700,MATCH(A975,'Smelter Look-up'!$E$5:$E$700,0)))</f>
        <v/>
      </c>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7"/>
        <v>0</v>
      </c>
      <c r="AB975" s="228" t="str">
        <f t="shared" si="148"/>
        <v/>
      </c>
    </row>
    <row r="976" spans="1:28" s="227" customFormat="1" ht="20.25">
      <c r="A976" s="181"/>
      <c r="B976" s="182" t="str">
        <f>IF(LEN(A976)=0,"",INDEX('Smelter Look-up'!$A:$A,MATCH($A976,'Smelter Look-up'!$E:$E,0)))</f>
        <v/>
      </c>
      <c r="C976" s="186" t="str">
        <f>IF(LEN(A976)=0,"",INDEX('Smelter Look-up'!$C:$C,MATCH($A976,'Smelter Look-up'!$E:$E,0)))</f>
        <v/>
      </c>
      <c r="D976" s="230" t="str">
        <f>IF(ISBLANK(A976),"",INDEX('Smelter Look-up'!$C$5:$C$700,MATCH(A976,'Smelter Look-up'!$E$5:$E$700,0)))</f>
        <v/>
      </c>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7"/>
        <v>0</v>
      </c>
      <c r="AB976" s="228" t="str">
        <f t="shared" si="148"/>
        <v/>
      </c>
    </row>
    <row r="977" spans="1:28" s="227" customFormat="1" ht="20.25">
      <c r="A977" s="181"/>
      <c r="B977" s="182" t="str">
        <f>IF(LEN(A977)=0,"",INDEX('Smelter Look-up'!$A:$A,MATCH($A977,'Smelter Look-up'!$E:$E,0)))</f>
        <v/>
      </c>
      <c r="C977" s="186" t="str">
        <f>IF(LEN(A977)=0,"",INDEX('Smelter Look-up'!$C:$C,MATCH($A977,'Smelter Look-up'!$E:$E,0)))</f>
        <v/>
      </c>
      <c r="D977" s="230" t="str">
        <f>IF(ISBLANK(A977),"",INDEX('Smelter Look-up'!$C$5:$C$700,MATCH(A977,'Smelter Look-up'!$E$5:$E$700,0)))</f>
        <v/>
      </c>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7"/>
        <v>0</v>
      </c>
      <c r="AB977" s="228" t="str">
        <f t="shared" si="148"/>
        <v/>
      </c>
    </row>
    <row r="978" spans="1:28" s="227" customFormat="1" ht="20.25">
      <c r="A978" s="181"/>
      <c r="B978" s="182" t="str">
        <f>IF(LEN(A978)=0,"",INDEX('Smelter Look-up'!$A:$A,MATCH($A978,'Smelter Look-up'!$E:$E,0)))</f>
        <v/>
      </c>
      <c r="C978" s="186" t="str">
        <f>IF(LEN(A978)=0,"",INDEX('Smelter Look-up'!$C:$C,MATCH($A978,'Smelter Look-up'!$E:$E,0)))</f>
        <v/>
      </c>
      <c r="D978" s="230" t="str">
        <f>IF(ISBLANK(A978),"",INDEX('Smelter Look-up'!$C$5:$C$700,MATCH(A978,'Smelter Look-up'!$E$5:$E$700,0)))</f>
        <v/>
      </c>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7"/>
        <v>0</v>
      </c>
      <c r="AB978" s="228" t="str">
        <f t="shared" si="148"/>
        <v/>
      </c>
    </row>
    <row r="979" spans="1:28" s="227" customFormat="1" ht="20.25">
      <c r="A979" s="181"/>
      <c r="B979" s="182" t="str">
        <f>IF(LEN(A979)=0,"",INDEX('Smelter Look-up'!$A:$A,MATCH($A979,'Smelter Look-up'!$E:$E,0)))</f>
        <v/>
      </c>
      <c r="C979" s="186" t="str">
        <f>IF(LEN(A979)=0,"",INDEX('Smelter Look-up'!$C:$C,MATCH($A979,'Smelter Look-up'!$E:$E,0)))</f>
        <v/>
      </c>
      <c r="D979" s="230" t="str">
        <f>IF(ISBLANK(A979),"",INDEX('Smelter Look-up'!$C$5:$C$700,MATCH(A979,'Smelter Look-up'!$E$5:$E$700,0)))</f>
        <v/>
      </c>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7"/>
        <v>0</v>
      </c>
      <c r="AB979" s="228" t="str">
        <f t="shared" si="148"/>
        <v/>
      </c>
    </row>
    <row r="980" spans="1:28" s="227" customFormat="1" ht="20.25">
      <c r="A980" s="181"/>
      <c r="B980" s="182" t="str">
        <f>IF(LEN(A980)=0,"",INDEX('Smelter Look-up'!$A:$A,MATCH($A980,'Smelter Look-up'!$E:$E,0)))</f>
        <v/>
      </c>
      <c r="C980" s="186" t="str">
        <f>IF(LEN(A980)=0,"",INDEX('Smelter Look-up'!$C:$C,MATCH($A980,'Smelter Look-up'!$E:$E,0)))</f>
        <v/>
      </c>
      <c r="D980" s="230" t="str">
        <f>IF(ISBLANK(A980),"",INDEX('Smelter Look-up'!$C$5:$C$700,MATCH(A980,'Smelter Look-up'!$E$5:$E$700,0)))</f>
        <v/>
      </c>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7"/>
        <v>0</v>
      </c>
      <c r="AB980" s="228" t="str">
        <f t="shared" si="148"/>
        <v/>
      </c>
    </row>
    <row r="981" spans="1:28" s="227" customFormat="1" ht="20.25">
      <c r="A981" s="181"/>
      <c r="B981" s="182" t="str">
        <f>IF(LEN(A981)=0,"",INDEX('Smelter Look-up'!$A:$A,MATCH($A981,'Smelter Look-up'!$E:$E,0)))</f>
        <v/>
      </c>
      <c r="C981" s="186" t="str">
        <f>IF(LEN(A981)=0,"",INDEX('Smelter Look-up'!$C:$C,MATCH($A981,'Smelter Look-up'!$E:$E,0)))</f>
        <v/>
      </c>
      <c r="D981" s="230" t="str">
        <f>IF(ISBLANK(A981),"",INDEX('Smelter Look-up'!$C$5:$C$700,MATCH(A981,'Smelter Look-up'!$E$5:$E$700,0)))</f>
        <v/>
      </c>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7"/>
        <v>0</v>
      </c>
      <c r="AB981" s="228" t="str">
        <f t="shared" si="148"/>
        <v/>
      </c>
    </row>
    <row r="982" spans="1:28" s="227" customFormat="1" ht="20.25">
      <c r="A982" s="181"/>
      <c r="B982" s="182" t="str">
        <f>IF(LEN(A982)=0,"",INDEX('Smelter Look-up'!$A:$A,MATCH($A982,'Smelter Look-up'!$E:$E,0)))</f>
        <v/>
      </c>
      <c r="C982" s="186" t="str">
        <f>IF(LEN(A982)=0,"",INDEX('Smelter Look-up'!$C:$C,MATCH($A982,'Smelter Look-up'!$E:$E,0)))</f>
        <v/>
      </c>
      <c r="D982" s="230" t="str">
        <f>IF(ISBLANK(A982),"",INDEX('Smelter Look-up'!$C$5:$C$700,MATCH(A982,'Smelter Look-up'!$E$5:$E$700,0)))</f>
        <v/>
      </c>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7"/>
        <v>0</v>
      </c>
      <c r="AB982" s="228" t="str">
        <f t="shared" si="148"/>
        <v/>
      </c>
    </row>
    <row r="983" spans="1:28" s="227" customFormat="1" ht="20.25">
      <c r="A983" s="181"/>
      <c r="B983" s="182" t="str">
        <f>IF(LEN(A983)=0,"",INDEX('Smelter Look-up'!$A:$A,MATCH($A983,'Smelter Look-up'!$E:$E,0)))</f>
        <v/>
      </c>
      <c r="C983" s="186" t="str">
        <f>IF(LEN(A983)=0,"",INDEX('Smelter Look-up'!$C:$C,MATCH($A983,'Smelter Look-up'!$E:$E,0)))</f>
        <v/>
      </c>
      <c r="D983" s="230" t="str">
        <f>IF(ISBLANK(A983),"",INDEX('Smelter Look-up'!$C$5:$C$700,MATCH(A983,'Smelter Look-up'!$E$5:$E$700,0)))</f>
        <v/>
      </c>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7"/>
        <v>0</v>
      </c>
      <c r="AB983" s="228" t="str">
        <f t="shared" si="148"/>
        <v/>
      </c>
    </row>
    <row r="984" spans="1:28" s="227" customFormat="1" ht="20.25">
      <c r="A984" s="181"/>
      <c r="B984" s="182" t="str">
        <f>IF(LEN(A984)=0,"",INDEX('Smelter Look-up'!$A:$A,MATCH($A984,'Smelter Look-up'!$E:$E,0)))</f>
        <v/>
      </c>
      <c r="C984" s="186" t="str">
        <f>IF(LEN(A984)=0,"",INDEX('Smelter Look-up'!$C:$C,MATCH($A984,'Smelter Look-up'!$E:$E,0)))</f>
        <v/>
      </c>
      <c r="D984" s="230" t="str">
        <f>IF(ISBLANK(A984),"",INDEX('Smelter Look-up'!$C$5:$C$700,MATCH(A984,'Smelter Look-up'!$E$5:$E$700,0)))</f>
        <v/>
      </c>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7"/>
        <v>0</v>
      </c>
      <c r="AB984" s="228" t="str">
        <f t="shared" si="148"/>
        <v/>
      </c>
    </row>
    <row r="985" spans="1:28" s="227" customFormat="1" ht="20.25">
      <c r="A985" s="181"/>
      <c r="B985" s="182" t="str">
        <f>IF(LEN(A985)=0,"",INDEX('Smelter Look-up'!$A:$A,MATCH($A985,'Smelter Look-up'!$E:$E,0)))</f>
        <v/>
      </c>
      <c r="C985" s="186" t="str">
        <f>IF(LEN(A985)=0,"",INDEX('Smelter Look-up'!$C:$C,MATCH($A985,'Smelter Look-up'!$E:$E,0)))</f>
        <v/>
      </c>
      <c r="D985" s="230" t="str">
        <f>IF(ISBLANK(A985),"",INDEX('Smelter Look-up'!$C$5:$C$700,MATCH(A985,'Smelter Look-up'!$E$5:$E$700,0)))</f>
        <v/>
      </c>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9">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50">IF(AND(C985="Smelter not listed",OR(LEN(D985)=0,LEN(E985)=0)),1,0)</f>
        <v>0</v>
      </c>
      <c r="AB985" s="228" t="str">
        <f t="shared" ref="AB985:AB1015" si="151">B985&amp;C985</f>
        <v/>
      </c>
    </row>
    <row r="986" spans="1:28" s="227" customFormat="1" ht="20.25">
      <c r="A986" s="181"/>
      <c r="B986" s="182" t="str">
        <f>IF(LEN(A986)=0,"",INDEX('Smelter Look-up'!$A:$A,MATCH($A986,'Smelter Look-up'!$E:$E,0)))</f>
        <v/>
      </c>
      <c r="C986" s="186" t="str">
        <f>IF(LEN(A986)=0,"",INDEX('Smelter Look-up'!$C:$C,MATCH($A986,'Smelter Look-up'!$E:$E,0)))</f>
        <v/>
      </c>
      <c r="D986" s="230" t="str">
        <f>IF(ISBLANK(A986),"",INDEX('Smelter Look-up'!$C$5:$C$700,MATCH(A986,'Smelter Look-up'!$E$5:$E$700,0)))</f>
        <v/>
      </c>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t="str">
        <f>IF(ISBLANK(A987),"",INDEX('Smelter Look-up'!$C$5:$C$700,MATCH(A987,'Smelter Look-up'!$E$5:$E$700,0)))</f>
        <v/>
      </c>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t="str">
        <f>IF(ISBLANK(A988),"",INDEX('Smelter Look-up'!$C$5:$C$700,MATCH(A988,'Smelter Look-up'!$E$5:$E$700,0)))</f>
        <v/>
      </c>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25">
      <c r="A989" s="181"/>
      <c r="B989" s="182" t="str">
        <f>IF(LEN(A989)=0,"",INDEX('Smelter Look-up'!$A:$A,MATCH($A989,'Smelter Look-up'!$E:$E,0)))</f>
        <v/>
      </c>
      <c r="C989" s="186" t="str">
        <f>IF(LEN(A989)=0,"",INDEX('Smelter Look-up'!$C:$C,MATCH($A989,'Smelter Look-up'!$E:$E,0)))</f>
        <v/>
      </c>
      <c r="D989" s="230" t="str">
        <f>IF(ISBLANK(A989),"",INDEX('Smelter Look-up'!$C$5:$C$700,MATCH(A989,'Smelter Look-up'!$E$5:$E$700,0)))</f>
        <v/>
      </c>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25">
      <c r="A990" s="181"/>
      <c r="B990" s="182" t="str">
        <f>IF(LEN(A990)=0,"",INDEX('Smelter Look-up'!$A:$A,MATCH($A990,'Smelter Look-up'!$E:$E,0)))</f>
        <v/>
      </c>
      <c r="C990" s="186" t="str">
        <f>IF(LEN(A990)=0,"",INDEX('Smelter Look-up'!$C:$C,MATCH($A990,'Smelter Look-up'!$E:$E,0)))</f>
        <v/>
      </c>
      <c r="D990" s="230" t="str">
        <f>IF(ISBLANK(A990),"",INDEX('Smelter Look-up'!$C$5:$C$700,MATCH(A990,'Smelter Look-up'!$E$5:$E$700,0)))</f>
        <v/>
      </c>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25">
      <c r="A991" s="181"/>
      <c r="B991" s="182" t="str">
        <f>IF(LEN(A991)=0,"",INDEX('Smelter Look-up'!$A:$A,MATCH($A991,'Smelter Look-up'!$E:$E,0)))</f>
        <v/>
      </c>
      <c r="C991" s="186" t="str">
        <f>IF(LEN(A991)=0,"",INDEX('Smelter Look-up'!$C:$C,MATCH($A991,'Smelter Look-up'!$E:$E,0)))</f>
        <v/>
      </c>
      <c r="D991" s="230" t="str">
        <f>IF(ISBLANK(A991),"",INDEX('Smelter Look-up'!$C$5:$C$700,MATCH(A991,'Smelter Look-up'!$E$5:$E$700,0)))</f>
        <v/>
      </c>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25">
      <c r="A992" s="181"/>
      <c r="B992" s="182" t="str">
        <f>IF(LEN(A992)=0,"",INDEX('Smelter Look-up'!$A:$A,MATCH($A992,'Smelter Look-up'!$E:$E,0)))</f>
        <v/>
      </c>
      <c r="C992" s="186" t="str">
        <f>IF(LEN(A992)=0,"",INDEX('Smelter Look-up'!$C:$C,MATCH($A992,'Smelter Look-up'!$E:$E,0)))</f>
        <v/>
      </c>
      <c r="D992" s="230" t="str">
        <f>IF(ISBLANK(A992),"",INDEX('Smelter Look-up'!$C$5:$C$700,MATCH(A992,'Smelter Look-up'!$E$5:$E$700,0)))</f>
        <v/>
      </c>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25">
      <c r="A993" s="181"/>
      <c r="B993" s="182" t="str">
        <f>IF(LEN(A993)=0,"",INDEX('Smelter Look-up'!$A:$A,MATCH($A993,'Smelter Look-up'!$E:$E,0)))</f>
        <v/>
      </c>
      <c r="C993" s="186" t="str">
        <f>IF(LEN(A993)=0,"",INDEX('Smelter Look-up'!$C:$C,MATCH($A993,'Smelter Look-up'!$E:$E,0)))</f>
        <v/>
      </c>
      <c r="D993" s="230" t="str">
        <f>IF(ISBLANK(A993),"",INDEX('Smelter Look-up'!$C$5:$C$700,MATCH(A993,'Smelter Look-up'!$E$5:$E$700,0)))</f>
        <v/>
      </c>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0"/>
        <v>0</v>
      </c>
      <c r="AB993" s="228" t="str">
        <f t="shared" si="151"/>
        <v/>
      </c>
    </row>
    <row r="994" spans="1:28" s="227" customFormat="1" ht="20.25">
      <c r="A994" s="181"/>
      <c r="B994" s="182" t="str">
        <f>IF(LEN(A994)=0,"",INDEX('Smelter Look-up'!$A:$A,MATCH($A994,'Smelter Look-up'!$E:$E,0)))</f>
        <v/>
      </c>
      <c r="C994" s="186" t="str">
        <f>IF(LEN(A994)=0,"",INDEX('Smelter Look-up'!$C:$C,MATCH($A994,'Smelter Look-up'!$E:$E,0)))</f>
        <v/>
      </c>
      <c r="D994" s="230" t="str">
        <f>IF(ISBLANK(A994),"",INDEX('Smelter Look-up'!$C$5:$C$700,MATCH(A994,'Smelter Look-up'!$E$5:$E$700,0)))</f>
        <v/>
      </c>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0"/>
        <v>0</v>
      </c>
      <c r="AB994" s="228" t="str">
        <f t="shared" si="151"/>
        <v/>
      </c>
    </row>
    <row r="995" spans="1:28" s="227" customFormat="1" ht="20.25">
      <c r="A995" s="181"/>
      <c r="B995" s="182" t="str">
        <f>IF(LEN(A995)=0,"",INDEX('Smelter Look-up'!$A:$A,MATCH($A995,'Smelter Look-up'!$E:$E,0)))</f>
        <v/>
      </c>
      <c r="C995" s="186" t="str">
        <f>IF(LEN(A995)=0,"",INDEX('Smelter Look-up'!$C:$C,MATCH($A995,'Smelter Look-up'!$E:$E,0)))</f>
        <v/>
      </c>
      <c r="D995" s="230" t="str">
        <f>IF(ISBLANK(A995),"",INDEX('Smelter Look-up'!$C$5:$C$700,MATCH(A995,'Smelter Look-up'!$E$5:$E$700,0)))</f>
        <v/>
      </c>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0"/>
        <v>0</v>
      </c>
      <c r="AB995" s="228" t="str">
        <f t="shared" si="151"/>
        <v/>
      </c>
    </row>
    <row r="996" spans="1:28" s="227" customFormat="1" ht="20.25">
      <c r="A996" s="181"/>
      <c r="B996" s="182" t="str">
        <f>IF(LEN(A996)=0,"",INDEX('Smelter Look-up'!$A:$A,MATCH($A996,'Smelter Look-up'!$E:$E,0)))</f>
        <v/>
      </c>
      <c r="C996" s="186" t="str">
        <f>IF(LEN(A996)=0,"",INDEX('Smelter Look-up'!$C:$C,MATCH($A996,'Smelter Look-up'!$E:$E,0)))</f>
        <v/>
      </c>
      <c r="D996" s="230" t="str">
        <f>IF(ISBLANK(A996),"",INDEX('Smelter Look-up'!$C$5:$C$700,MATCH(A996,'Smelter Look-up'!$E$5:$E$700,0)))</f>
        <v/>
      </c>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0"/>
        <v>0</v>
      </c>
      <c r="AB996" s="228" t="str">
        <f t="shared" si="151"/>
        <v/>
      </c>
    </row>
    <row r="997" spans="1:28" s="227" customFormat="1" ht="20.25">
      <c r="A997" s="181"/>
      <c r="B997" s="182" t="str">
        <f>IF(LEN(A997)=0,"",INDEX('Smelter Look-up'!$A:$A,MATCH($A997,'Smelter Look-up'!$E:$E,0)))</f>
        <v/>
      </c>
      <c r="C997" s="186" t="str">
        <f>IF(LEN(A997)=0,"",INDEX('Smelter Look-up'!$C:$C,MATCH($A997,'Smelter Look-up'!$E:$E,0)))</f>
        <v/>
      </c>
      <c r="D997" s="230" t="str">
        <f>IF(ISBLANK(A997),"",INDEX('Smelter Look-up'!$C$5:$C$700,MATCH(A997,'Smelter Look-up'!$E$5:$E$700,0)))</f>
        <v/>
      </c>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0"/>
        <v>0</v>
      </c>
      <c r="AB997" s="228" t="str">
        <f t="shared" si="151"/>
        <v/>
      </c>
    </row>
    <row r="998" spans="1:28" s="227" customFormat="1" ht="20.25">
      <c r="A998" s="181"/>
      <c r="B998" s="182" t="str">
        <f>IF(LEN(A998)=0,"",INDEX('Smelter Look-up'!$A:$A,MATCH($A998,'Smelter Look-up'!$E:$E,0)))</f>
        <v/>
      </c>
      <c r="C998" s="186" t="str">
        <f>IF(LEN(A998)=0,"",INDEX('Smelter Look-up'!$C:$C,MATCH($A998,'Smelter Look-up'!$E:$E,0)))</f>
        <v/>
      </c>
      <c r="D998" s="230" t="str">
        <f>IF(ISBLANK(A998),"",INDEX('Smelter Look-up'!$C$5:$C$700,MATCH(A998,'Smelter Look-up'!$E$5:$E$700,0)))</f>
        <v/>
      </c>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0"/>
        <v>0</v>
      </c>
      <c r="AB998" s="228" t="str">
        <f t="shared" si="151"/>
        <v/>
      </c>
    </row>
    <row r="999" spans="1:28" s="227" customFormat="1" ht="20.25">
      <c r="A999" s="181"/>
      <c r="B999" s="182" t="str">
        <f>IF(LEN(A999)=0,"",INDEX('Smelter Look-up'!$A:$A,MATCH($A999,'Smelter Look-up'!$E:$E,0)))</f>
        <v/>
      </c>
      <c r="C999" s="186" t="str">
        <f>IF(LEN(A999)=0,"",INDEX('Smelter Look-up'!$C:$C,MATCH($A999,'Smelter Look-up'!$E:$E,0)))</f>
        <v/>
      </c>
      <c r="D999" s="230" t="str">
        <f>IF(ISBLANK(A999),"",INDEX('Smelter Look-up'!$C$5:$C$700,MATCH(A999,'Smelter Look-up'!$E$5:$E$700,0)))</f>
        <v/>
      </c>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0"/>
        <v>0</v>
      </c>
      <c r="AB999" s="228" t="str">
        <f t="shared" si="151"/>
        <v/>
      </c>
    </row>
    <row r="1000" spans="1:28" s="227" customFormat="1" ht="20.25">
      <c r="A1000" s="181"/>
      <c r="B1000" s="182" t="str">
        <f>IF(LEN(A1000)=0,"",INDEX('Smelter Look-up'!$A:$A,MATCH($A1000,'Smelter Look-up'!$E:$E,0)))</f>
        <v/>
      </c>
      <c r="C1000" s="186" t="str">
        <f>IF(LEN(A1000)=0,"",INDEX('Smelter Look-up'!$C:$C,MATCH($A1000,'Smelter Look-up'!$E:$E,0)))</f>
        <v/>
      </c>
      <c r="D1000" s="230" t="str">
        <f>IF(ISBLANK(A1000),"",INDEX('Smelter Look-up'!$C$5:$C$700,MATCH(A1000,'Smelter Look-up'!$E$5:$E$700,0)))</f>
        <v/>
      </c>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0"/>
        <v>0</v>
      </c>
      <c r="AB1000" s="228" t="str">
        <f t="shared" si="151"/>
        <v/>
      </c>
    </row>
    <row r="1001" spans="1:28" s="227" customFormat="1" ht="20.25">
      <c r="A1001" s="181"/>
      <c r="B1001" s="182" t="str">
        <f>IF(LEN(A1001)=0,"",INDEX('Smelter Look-up'!$A:$A,MATCH($A1001,'Smelter Look-up'!$E:$E,0)))</f>
        <v/>
      </c>
      <c r="C1001" s="186" t="str">
        <f>IF(LEN(A1001)=0,"",INDEX('Smelter Look-up'!$C:$C,MATCH($A1001,'Smelter Look-up'!$E:$E,0)))</f>
        <v/>
      </c>
      <c r="D1001" s="230" t="str">
        <f>IF(ISBLANK(A1001),"",INDEX('Smelter Look-up'!$C$5:$C$700,MATCH(A1001,'Smelter Look-up'!$E$5:$E$700,0)))</f>
        <v/>
      </c>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25">
      <c r="A1002" s="181"/>
      <c r="B1002" s="182" t="str">
        <f>IF(LEN(A1002)=0,"",INDEX('Smelter Look-up'!$A:$A,MATCH($A1002,'Smelter Look-up'!$E:$E,0)))</f>
        <v/>
      </c>
      <c r="C1002" s="186" t="str">
        <f>IF(LEN(A1002)=0,"",INDEX('Smelter Look-up'!$C:$C,MATCH($A1002,'Smelter Look-up'!$E:$E,0)))</f>
        <v/>
      </c>
      <c r="D1002" s="230" t="str">
        <f>IF(ISBLANK(A1002),"",INDEX('Smelter Look-up'!$C$5:$C$700,MATCH(A1002,'Smelter Look-up'!$E$5:$E$700,0)))</f>
        <v/>
      </c>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25">
      <c r="A1003" s="181"/>
      <c r="B1003" s="182" t="str">
        <f>IF(LEN(A1003)=0,"",INDEX('Smelter Look-up'!$A:$A,MATCH($A1003,'Smelter Look-up'!$E:$E,0)))</f>
        <v/>
      </c>
      <c r="C1003" s="186" t="str">
        <f>IF(LEN(A1003)=0,"",INDEX('Smelter Look-up'!$C:$C,MATCH($A1003,'Smelter Look-up'!$E:$E,0)))</f>
        <v/>
      </c>
      <c r="D1003" s="230" t="str">
        <f>IF(ISBLANK(A1003),"",INDEX('Smelter Look-up'!$C$5:$C$700,MATCH(A1003,'Smelter Look-up'!$E$5:$E$700,0)))</f>
        <v/>
      </c>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0"/>
        <v>0</v>
      </c>
      <c r="AB1003" s="228" t="str">
        <f t="shared" si="151"/>
        <v/>
      </c>
    </row>
    <row r="1004" spans="1:28" s="227" customFormat="1" ht="20.25">
      <c r="A1004" s="181"/>
      <c r="B1004" s="182" t="str">
        <f>IF(LEN(A1004)=0,"",INDEX('Smelter Look-up'!$A:$A,MATCH($A1004,'Smelter Look-up'!$E:$E,0)))</f>
        <v/>
      </c>
      <c r="C1004" s="186" t="str">
        <f>IF(LEN(A1004)=0,"",INDEX('Smelter Look-up'!$C:$C,MATCH($A1004,'Smelter Look-up'!$E:$E,0)))</f>
        <v/>
      </c>
      <c r="D1004" s="230" t="str">
        <f>IF(ISBLANK(A1004),"",INDEX('Smelter Look-up'!$C$5:$C$700,MATCH(A1004,'Smelter Look-up'!$E$5:$E$700,0)))</f>
        <v/>
      </c>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0"/>
        <v>0</v>
      </c>
      <c r="AB1004" s="228" t="str">
        <f t="shared" si="151"/>
        <v/>
      </c>
    </row>
    <row r="1005" spans="1:28" s="227" customFormat="1" ht="20.25">
      <c r="A1005" s="181"/>
      <c r="B1005" s="182" t="str">
        <f>IF(LEN(A1005)=0,"",INDEX('Smelter Look-up'!$A:$A,MATCH($A1005,'Smelter Look-up'!$E:$E,0)))</f>
        <v/>
      </c>
      <c r="C1005" s="186" t="str">
        <f>IF(LEN(A1005)=0,"",INDEX('Smelter Look-up'!$C:$C,MATCH($A1005,'Smelter Look-up'!$E:$E,0)))</f>
        <v/>
      </c>
      <c r="D1005" s="230" t="str">
        <f>IF(ISBLANK(A1005),"",INDEX('Smelter Look-up'!$C$5:$C$700,MATCH(A1005,'Smelter Look-up'!$E$5:$E$700,0)))</f>
        <v/>
      </c>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0"/>
        <v>0</v>
      </c>
      <c r="AB1005" s="228" t="str">
        <f t="shared" si="151"/>
        <v/>
      </c>
    </row>
    <row r="1006" spans="1:28" s="227" customFormat="1" ht="20.25">
      <c r="A1006" s="181"/>
      <c r="B1006" s="182" t="str">
        <f>IF(LEN(A1006)=0,"",INDEX('Smelter Look-up'!$A:$A,MATCH($A1006,'Smelter Look-up'!$E:$E,0)))</f>
        <v/>
      </c>
      <c r="C1006" s="186" t="str">
        <f>IF(LEN(A1006)=0,"",INDEX('Smelter Look-up'!$C:$C,MATCH($A1006,'Smelter Look-up'!$E:$E,0)))</f>
        <v/>
      </c>
      <c r="D1006" s="230" t="str">
        <f>IF(ISBLANK(A1006),"",INDEX('Smelter Look-up'!$C$5:$C$700,MATCH(A1006,'Smelter Look-up'!$E$5:$E$700,0)))</f>
        <v/>
      </c>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0"/>
        <v>0</v>
      </c>
      <c r="AB1006" s="228" t="str">
        <f t="shared" si="151"/>
        <v/>
      </c>
    </row>
    <row r="1007" spans="1:28" s="227" customFormat="1" ht="20.25">
      <c r="A1007" s="262"/>
      <c r="B1007" s="182" t="str">
        <f>IF(LEN(A1007)=0,"",INDEX('Smelter Look-up'!$A:$A,MATCH($A1007,'Smelter Look-up'!$E:$E,0)))</f>
        <v/>
      </c>
      <c r="C1007" s="186" t="str">
        <f>IF(LEN(A1007)=0,"",INDEX('Smelter Look-up'!$C:$C,MATCH($A1007,'Smelter Look-up'!$E:$E,0)))</f>
        <v/>
      </c>
      <c r="D1007" s="230" t="str">
        <f>IF(ISBLANK(A1007),"",INDEX('Smelter Look-up'!$C$5:$C$700,MATCH(A1007,'Smelter Look-up'!$E$5:$E$700,0)))</f>
        <v/>
      </c>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0"/>
        <v>0</v>
      </c>
      <c r="AB1007" s="228" t="str">
        <f t="shared" si="151"/>
        <v/>
      </c>
    </row>
    <row r="1008" spans="1:28" s="227" customFormat="1" ht="20.25">
      <c r="A1008" s="262"/>
      <c r="B1008" s="182" t="str">
        <f>IF(LEN(A1008)=0,"",INDEX('Smelter Look-up'!$A:$A,MATCH($A1008,'Smelter Look-up'!$E:$E,0)))</f>
        <v/>
      </c>
      <c r="C1008" s="186" t="str">
        <f>IF(LEN(A1008)=0,"",INDEX('Smelter Look-up'!$C:$C,MATCH($A1008,'Smelter Look-up'!$E:$E,0)))</f>
        <v/>
      </c>
      <c r="D1008" s="230" t="str">
        <f>IF(ISBLANK(A1008),"",INDEX('Smelter Look-up'!$C$5:$C$700,MATCH(A1008,'Smelter Look-up'!$E$5:$E$700,0)))</f>
        <v/>
      </c>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0"/>
        <v>0</v>
      </c>
      <c r="AB1008" s="228" t="str">
        <f t="shared" si="151"/>
        <v/>
      </c>
    </row>
    <row r="1009" spans="1:28" s="227" customFormat="1" ht="20.25">
      <c r="A1009" s="262"/>
      <c r="B1009" s="182" t="str">
        <f>IF(LEN(A1009)=0,"",INDEX('Smelter Look-up'!$A:$A,MATCH($A1009,'Smelter Look-up'!$E:$E,0)))</f>
        <v/>
      </c>
      <c r="C1009" s="186" t="str">
        <f>IF(LEN(A1009)=0,"",INDEX('Smelter Look-up'!$C:$C,MATCH($A1009,'Smelter Look-up'!$E:$E,0)))</f>
        <v/>
      </c>
      <c r="D1009" s="230" t="str">
        <f>IF(ISBLANK(A1009),"",INDEX('Smelter Look-up'!$C$5:$C$700,MATCH(A1009,'Smelter Look-up'!$E$5:$E$700,0)))</f>
        <v/>
      </c>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0"/>
        <v>0</v>
      </c>
      <c r="AB1009" s="228" t="str">
        <f t="shared" si="151"/>
        <v/>
      </c>
    </row>
    <row r="1010" spans="1:28" s="227" customFormat="1" ht="20.25">
      <c r="A1010" s="181"/>
      <c r="B1010" s="182" t="str">
        <f>IF(LEN(A1010)=0,"",INDEX('Smelter Look-up'!$A:$A,MATCH($A1010,'Smelter Look-up'!$E:$E,0)))</f>
        <v/>
      </c>
      <c r="C1010" s="186" t="str">
        <f>IF(LEN(A1010)=0,"",INDEX('Smelter Look-up'!$C:$C,MATCH($A1010,'Smelter Look-up'!$E:$E,0)))</f>
        <v/>
      </c>
      <c r="D1010" s="230" t="str">
        <f>IF(ISBLANK(A1010),"",INDEX('Smelter Look-up'!$C$5:$C$700,MATCH(A1010,'Smelter Look-up'!$E$5:$E$700,0)))</f>
        <v/>
      </c>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0"/>
        <v>0</v>
      </c>
      <c r="AB1010" s="228" t="str">
        <f t="shared" si="151"/>
        <v/>
      </c>
    </row>
    <row r="1011" spans="1:28" s="227" customFormat="1" ht="20.25">
      <c r="A1011" s="181"/>
      <c r="B1011" s="182" t="str">
        <f>IF(LEN(A1011)=0,"",INDEX('Smelter Look-up'!$A:$A,MATCH($A1011,'Smelter Look-up'!$E:$E,0)))</f>
        <v/>
      </c>
      <c r="C1011" s="186" t="str">
        <f>IF(LEN(A1011)=0,"",INDEX('Smelter Look-up'!$C:$C,MATCH($A1011,'Smelter Look-up'!$E:$E,0)))</f>
        <v/>
      </c>
      <c r="D1011" s="230" t="str">
        <f>IF(ISBLANK(A1011),"",INDEX('Smelter Look-up'!$C$5:$C$700,MATCH(A1011,'Smelter Look-up'!$E$5:$E$700,0)))</f>
        <v/>
      </c>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0"/>
        <v>0</v>
      </c>
      <c r="AB1011" s="228" t="str">
        <f t="shared" si="151"/>
        <v/>
      </c>
    </row>
    <row r="1012" spans="1:28" s="227" customFormat="1" ht="20.25">
      <c r="A1012" s="181"/>
      <c r="B1012" s="182" t="str">
        <f>IF(LEN(A1012)=0,"",INDEX('Smelter Look-up'!$A:$A,MATCH($A1012,'Smelter Look-up'!$E:$E,0)))</f>
        <v/>
      </c>
      <c r="C1012" s="186" t="str">
        <f>IF(LEN(A1012)=0,"",INDEX('Smelter Look-up'!$C:$C,MATCH($A1012,'Smelter Look-up'!$E:$E,0)))</f>
        <v/>
      </c>
      <c r="D1012" s="230" t="str">
        <f>IF(ISBLANK(A1012),"",INDEX('Smelter Look-up'!$C$5:$C$700,MATCH(A1012,'Smelter Look-up'!$E$5:$E$700,0)))</f>
        <v/>
      </c>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0"/>
        <v>0</v>
      </c>
      <c r="AB1012" s="228" t="str">
        <f t="shared" si="151"/>
        <v/>
      </c>
    </row>
    <row r="1013" spans="1:28" s="227" customFormat="1" ht="20.25">
      <c r="A1013" s="181"/>
      <c r="B1013" s="182" t="str">
        <f>IF(LEN(A1013)=0,"",INDEX('Smelter Look-up'!$A:$A,MATCH($A1013,'Smelter Look-up'!$E:$E,0)))</f>
        <v/>
      </c>
      <c r="C1013" s="186" t="str">
        <f>IF(LEN(A1013)=0,"",INDEX('Smelter Look-up'!$C:$C,MATCH($A1013,'Smelter Look-up'!$E:$E,0)))</f>
        <v/>
      </c>
      <c r="D1013" s="230" t="str">
        <f>IF(ISBLANK(A1013),"",INDEX('Smelter Look-up'!$C$5:$C$700,MATCH(A1013,'Smelter Look-up'!$E$5:$E$700,0)))</f>
        <v/>
      </c>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0"/>
        <v>0</v>
      </c>
      <c r="AB1013" s="228" t="str">
        <f t="shared" si="151"/>
        <v/>
      </c>
    </row>
    <row r="1014" spans="1:28" s="227" customFormat="1" ht="20.25">
      <c r="A1014" s="181"/>
      <c r="B1014" s="182" t="str">
        <f>IF(LEN(A1014)=0,"",INDEX('Smelter Look-up'!$A:$A,MATCH($A1014,'Smelter Look-up'!$E:$E,0)))</f>
        <v/>
      </c>
      <c r="C1014" s="186" t="str">
        <f>IF(LEN(A1014)=0,"",INDEX('Smelter Look-up'!$C:$C,MATCH($A1014,'Smelter Look-up'!$E:$E,0)))</f>
        <v/>
      </c>
      <c r="D1014" s="230" t="str">
        <f>IF(ISBLANK(A1014),"",INDEX('Smelter Look-up'!$C$5:$C$700,MATCH(A1014,'Smelter Look-up'!$E$5:$E$700,0)))</f>
        <v/>
      </c>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0"/>
        <v>0</v>
      </c>
      <c r="AB1014" s="228" t="str">
        <f t="shared" si="151"/>
        <v/>
      </c>
    </row>
    <row r="1015" spans="1:28" s="227" customFormat="1" ht="20.25">
      <c r="A1015" s="181"/>
      <c r="B1015" s="182" t="str">
        <f>IF(LEN(A1015)=0,"",INDEX('Smelter Look-up'!$A:$A,MATCH($A1015,'Smelter Look-up'!$E:$E,0)))</f>
        <v/>
      </c>
      <c r="C1015" s="186" t="str">
        <f>IF(LEN(A1015)=0,"",INDEX('Smelter Look-up'!$C:$C,MATCH($A1015,'Smelter Look-up'!$E:$E,0)))</f>
        <v/>
      </c>
      <c r="D1015" s="230" t="str">
        <f>IF(ISBLANK(A1015),"",INDEX('Smelter Look-up'!$C$5:$C$700,MATCH(A1015,'Smelter Look-up'!$E$5:$E$700,0)))</f>
        <v/>
      </c>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0"/>
        <v>0</v>
      </c>
      <c r="AB1015" s="228" t="str">
        <f t="shared" si="151"/>
        <v/>
      </c>
    </row>
    <row r="1016" spans="1:28" s="227" customFormat="1" ht="20.25">
      <c r="A1016" s="181"/>
      <c r="B1016" s="182" t="str">
        <f>IF(LEN(A1016)=0,"",INDEX('Smelter Look-up'!$A:$A,MATCH($A1016,'Smelter Look-up'!$E:$E,0)))</f>
        <v/>
      </c>
      <c r="C1016" s="186" t="str">
        <f>IF(LEN(A1016)=0,"",INDEX('Smelter Look-up'!$C:$C,MATCH($A1016,'Smelter Look-up'!$E:$E,0)))</f>
        <v/>
      </c>
      <c r="D1016" s="230" t="str">
        <f>IF(ISBLANK(A1016),"",INDEX('Smelter Look-up'!$C$5:$C$700,MATCH(A1016,'Smelter Look-up'!$E$5:$E$700,0)))</f>
        <v/>
      </c>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52">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53">IF(AND(C1016="Smelter not listed",OR(LEN(D1016)=0,LEN(E1016)=0)),1,0)</f>
        <v>0</v>
      </c>
      <c r="AB1016" s="228" t="str">
        <f t="shared" ref="AB1016" si="154">B1016&amp;C1016</f>
        <v/>
      </c>
    </row>
    <row r="1017" spans="1:28" s="227" customFormat="1" ht="20.25">
      <c r="A1017" s="181"/>
      <c r="B1017" s="182" t="str">
        <f>IF(LEN(A1017)=0,"",INDEX('Smelter Look-up'!$A:$A,MATCH($A1017,'Smelter Look-up'!$E:$E,0)))</f>
        <v/>
      </c>
      <c r="C1017" s="186" t="str">
        <f>IF(LEN(A1017)=0,"",INDEX('Smelter Look-up'!$C:$C,MATCH($A1017,'Smelter Look-up'!$E:$E,0)))</f>
        <v/>
      </c>
      <c r="D1017" s="230" t="str">
        <f>IF(ISBLANK(A1017),"",INDEX('Smelter Look-up'!$C$5:$C$700,MATCH(A1017,'Smelter Look-up'!$E$5:$E$700,0)))</f>
        <v/>
      </c>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55">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56">IF(AND(C1017="Smelter not listed",OR(LEN(D1017)=0,LEN(E1017)=0)),1,0)</f>
        <v>0</v>
      </c>
      <c r="AB1017" s="228" t="str">
        <f t="shared" ref="AB1017:AB1048" si="157">B1017&amp;C1017</f>
        <v/>
      </c>
    </row>
    <row r="1018" spans="1:28" s="227" customFormat="1" ht="20.25">
      <c r="A1018" s="181"/>
      <c r="B1018" s="182" t="str">
        <f>IF(LEN(A1018)=0,"",INDEX('Smelter Look-up'!$A:$A,MATCH($A1018,'Smelter Look-up'!$E:$E,0)))</f>
        <v/>
      </c>
      <c r="C1018" s="186" t="str">
        <f>IF(LEN(A1018)=0,"",INDEX('Smelter Look-up'!$C:$C,MATCH($A1018,'Smelter Look-up'!$E:$E,0)))</f>
        <v/>
      </c>
      <c r="D1018" s="230" t="str">
        <f>IF(ISBLANK(A1018),"",INDEX('Smelter Look-up'!$C$5:$C$700,MATCH(A1018,'Smelter Look-up'!$E$5:$E$700,0)))</f>
        <v/>
      </c>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25">
      <c r="A1019" s="181"/>
      <c r="B1019" s="182" t="str">
        <f>IF(LEN(A1019)=0,"",INDEX('Smelter Look-up'!$A:$A,MATCH($A1019,'Smelter Look-up'!$E:$E,0)))</f>
        <v/>
      </c>
      <c r="C1019" s="186" t="str">
        <f>IF(LEN(A1019)=0,"",INDEX('Smelter Look-up'!$C:$C,MATCH($A1019,'Smelter Look-up'!$E:$E,0)))</f>
        <v/>
      </c>
      <c r="D1019" s="230" t="str">
        <f>IF(ISBLANK(A1019),"",INDEX('Smelter Look-up'!$C$5:$C$700,MATCH(A1019,'Smelter Look-up'!$E$5:$E$700,0)))</f>
        <v/>
      </c>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25">
      <c r="A1020" s="181"/>
      <c r="B1020" s="182" t="str">
        <f>IF(LEN(A1020)=0,"",INDEX('Smelter Look-up'!$A:$A,MATCH($A1020,'Smelter Look-up'!$E:$E,0)))</f>
        <v/>
      </c>
      <c r="C1020" s="186" t="str">
        <f>IF(LEN(A1020)=0,"",INDEX('Smelter Look-up'!$C:$C,MATCH($A1020,'Smelter Look-up'!$E:$E,0)))</f>
        <v/>
      </c>
      <c r="D1020" s="230" t="str">
        <f>IF(ISBLANK(A1020),"",INDEX('Smelter Look-up'!$C$5:$C$700,MATCH(A1020,'Smelter Look-up'!$E$5:$E$700,0)))</f>
        <v/>
      </c>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25">
      <c r="A1021" s="181"/>
      <c r="B1021" s="182" t="str">
        <f>IF(LEN(A1021)=0,"",INDEX('Smelter Look-up'!$A:$A,MATCH($A1021,'Smelter Look-up'!$E:$E,0)))</f>
        <v/>
      </c>
      <c r="C1021" s="186" t="str">
        <f>IF(LEN(A1021)=0,"",INDEX('Smelter Look-up'!$C:$C,MATCH($A1021,'Smelter Look-up'!$E:$E,0)))</f>
        <v/>
      </c>
      <c r="D1021" s="230" t="str">
        <f>IF(ISBLANK(A1021),"",INDEX('Smelter Look-up'!$C$5:$C$700,MATCH(A1021,'Smelter Look-up'!$E$5:$E$700,0)))</f>
        <v/>
      </c>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25">
      <c r="A1022" s="181"/>
      <c r="B1022" s="182" t="str">
        <f>IF(LEN(A1022)=0,"",INDEX('Smelter Look-up'!$A:$A,MATCH($A1022,'Smelter Look-up'!$E:$E,0)))</f>
        <v/>
      </c>
      <c r="C1022" s="186" t="str">
        <f>IF(LEN(A1022)=0,"",INDEX('Smelter Look-up'!$C:$C,MATCH($A1022,'Smelter Look-up'!$E:$E,0)))</f>
        <v/>
      </c>
      <c r="D1022" s="230" t="str">
        <f>IF(ISBLANK(A1022),"",INDEX('Smelter Look-up'!$C$5:$C$700,MATCH(A1022,'Smelter Look-up'!$E$5:$E$700,0)))</f>
        <v/>
      </c>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25">
      <c r="A1023" s="181"/>
      <c r="B1023" s="182" t="str">
        <f>IF(LEN(A1023)=0,"",INDEX('Smelter Look-up'!$A:$A,MATCH($A1023,'Smelter Look-up'!$E:$E,0)))</f>
        <v/>
      </c>
      <c r="C1023" s="186" t="str">
        <f>IF(LEN(A1023)=0,"",INDEX('Smelter Look-up'!$C:$C,MATCH($A1023,'Smelter Look-up'!$E:$E,0)))</f>
        <v/>
      </c>
      <c r="D1023" s="230" t="str">
        <f>IF(ISBLANK(A1023),"",INDEX('Smelter Look-up'!$C$5:$C$700,MATCH(A1023,'Smelter Look-up'!$E$5:$E$700,0)))</f>
        <v/>
      </c>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25">
      <c r="A1024" s="181"/>
      <c r="B1024" s="182" t="str">
        <f>IF(LEN(A1024)=0,"",INDEX('Smelter Look-up'!$A:$A,MATCH($A1024,'Smelter Look-up'!$E:$E,0)))</f>
        <v/>
      </c>
      <c r="C1024" s="186" t="str">
        <f>IF(LEN(A1024)=0,"",INDEX('Smelter Look-up'!$C:$C,MATCH($A1024,'Smelter Look-up'!$E:$E,0)))</f>
        <v/>
      </c>
      <c r="D1024" s="230" t="str">
        <f>IF(ISBLANK(A1024),"",INDEX('Smelter Look-up'!$C$5:$C$700,MATCH(A1024,'Smelter Look-up'!$E$5:$E$700,0)))</f>
        <v/>
      </c>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25">
      <c r="A1025" s="181"/>
      <c r="B1025" s="182" t="str">
        <f>IF(LEN(A1025)=0,"",INDEX('Smelter Look-up'!$A:$A,MATCH($A1025,'Smelter Look-up'!$E:$E,0)))</f>
        <v/>
      </c>
      <c r="C1025" s="186" t="str">
        <f>IF(LEN(A1025)=0,"",INDEX('Smelter Look-up'!$C:$C,MATCH($A1025,'Smelter Look-up'!$E:$E,0)))</f>
        <v/>
      </c>
      <c r="D1025" s="230" t="str">
        <f>IF(ISBLANK(A1025),"",INDEX('Smelter Look-up'!$C$5:$C$700,MATCH(A1025,'Smelter Look-up'!$E$5:$E$700,0)))</f>
        <v/>
      </c>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25">
      <c r="A1026" s="181"/>
      <c r="B1026" s="182" t="str">
        <f>IF(LEN(A1026)=0,"",INDEX('Smelter Look-up'!$A:$A,MATCH($A1026,'Smelter Look-up'!$E:$E,0)))</f>
        <v/>
      </c>
      <c r="C1026" s="186" t="str">
        <f>IF(LEN(A1026)=0,"",INDEX('Smelter Look-up'!$C:$C,MATCH($A1026,'Smelter Look-up'!$E:$E,0)))</f>
        <v/>
      </c>
      <c r="D1026" s="230" t="str">
        <f>IF(ISBLANK(A1026),"",INDEX('Smelter Look-up'!$C$5:$C$700,MATCH(A1026,'Smelter Look-up'!$E$5:$E$700,0)))</f>
        <v/>
      </c>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25">
      <c r="A1027" s="181"/>
      <c r="B1027" s="182" t="str">
        <f>IF(LEN(A1027)=0,"",INDEX('Smelter Look-up'!$A:$A,MATCH($A1027,'Smelter Look-up'!$E:$E,0)))</f>
        <v/>
      </c>
      <c r="C1027" s="186" t="str">
        <f>IF(LEN(A1027)=0,"",INDEX('Smelter Look-up'!$C:$C,MATCH($A1027,'Smelter Look-up'!$E:$E,0)))</f>
        <v/>
      </c>
      <c r="D1027" s="230" t="str">
        <f>IF(ISBLANK(A1027),"",INDEX('Smelter Look-up'!$C$5:$C$700,MATCH(A1027,'Smelter Look-up'!$E$5:$E$700,0)))</f>
        <v/>
      </c>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25">
      <c r="A1028" s="181"/>
      <c r="B1028" s="182" t="str">
        <f>IF(LEN(A1028)=0,"",INDEX('Smelter Look-up'!$A:$A,MATCH($A1028,'Smelter Look-up'!$E:$E,0)))</f>
        <v/>
      </c>
      <c r="C1028" s="186" t="str">
        <f>IF(LEN(A1028)=0,"",INDEX('Smelter Look-up'!$C:$C,MATCH($A1028,'Smelter Look-up'!$E:$E,0)))</f>
        <v/>
      </c>
      <c r="D1028" s="230" t="str">
        <f>IF(ISBLANK(A1028),"",INDEX('Smelter Look-up'!$C$5:$C$700,MATCH(A1028,'Smelter Look-up'!$E$5:$E$700,0)))</f>
        <v/>
      </c>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25">
      <c r="A1029" s="181"/>
      <c r="B1029" s="182" t="str">
        <f>IF(LEN(A1029)=0,"",INDEX('Smelter Look-up'!$A:$A,MATCH($A1029,'Smelter Look-up'!$E:$E,0)))</f>
        <v/>
      </c>
      <c r="C1029" s="186" t="str">
        <f>IF(LEN(A1029)=0,"",INDEX('Smelter Look-up'!$C:$C,MATCH($A1029,'Smelter Look-up'!$E:$E,0)))</f>
        <v/>
      </c>
      <c r="D1029" s="230" t="str">
        <f>IF(ISBLANK(A1029),"",INDEX('Smelter Look-up'!$C$5:$C$700,MATCH(A1029,'Smelter Look-up'!$E$5:$E$700,0)))</f>
        <v/>
      </c>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25">
      <c r="A1030" s="181"/>
      <c r="B1030" s="182" t="str">
        <f>IF(LEN(A1030)=0,"",INDEX('Smelter Look-up'!$A:$A,MATCH($A1030,'Smelter Look-up'!$E:$E,0)))</f>
        <v/>
      </c>
      <c r="C1030" s="186" t="str">
        <f>IF(LEN(A1030)=0,"",INDEX('Smelter Look-up'!$C:$C,MATCH($A1030,'Smelter Look-up'!$E:$E,0)))</f>
        <v/>
      </c>
      <c r="D1030" s="230" t="str">
        <f>IF(ISBLANK(A1030),"",INDEX('Smelter Look-up'!$C$5:$C$700,MATCH(A1030,'Smelter Look-up'!$E$5:$E$700,0)))</f>
        <v/>
      </c>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25">
      <c r="A1031" s="181"/>
      <c r="B1031" s="182" t="str">
        <f>IF(LEN(A1031)=0,"",INDEX('Smelter Look-up'!$A:$A,MATCH($A1031,'Smelter Look-up'!$E:$E,0)))</f>
        <v/>
      </c>
      <c r="C1031" s="186" t="str">
        <f>IF(LEN(A1031)=0,"",INDEX('Smelter Look-up'!$C:$C,MATCH($A1031,'Smelter Look-up'!$E:$E,0)))</f>
        <v/>
      </c>
      <c r="D1031" s="230" t="str">
        <f>IF(ISBLANK(A1031),"",INDEX('Smelter Look-up'!$C$5:$C$700,MATCH(A1031,'Smelter Look-up'!$E$5:$E$700,0)))</f>
        <v/>
      </c>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6"/>
        <v>0</v>
      </c>
      <c r="AB1031" s="228" t="str">
        <f t="shared" si="157"/>
        <v/>
      </c>
    </row>
    <row r="1032" spans="1:28" s="227" customFormat="1" ht="20.25">
      <c r="A1032" s="181"/>
      <c r="B1032" s="182" t="str">
        <f>IF(LEN(A1032)=0,"",INDEX('Smelter Look-up'!$A:$A,MATCH($A1032,'Smelter Look-up'!$E:$E,0)))</f>
        <v/>
      </c>
      <c r="C1032" s="186" t="str">
        <f>IF(LEN(A1032)=0,"",INDEX('Smelter Look-up'!$C:$C,MATCH($A1032,'Smelter Look-up'!$E:$E,0)))</f>
        <v/>
      </c>
      <c r="D1032" s="230" t="str">
        <f>IF(ISBLANK(A1032),"",INDEX('Smelter Look-up'!$C$5:$C$700,MATCH(A1032,'Smelter Look-up'!$E$5:$E$700,0)))</f>
        <v/>
      </c>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6"/>
        <v>0</v>
      </c>
      <c r="AB1032" s="228" t="str">
        <f t="shared" si="157"/>
        <v/>
      </c>
    </row>
    <row r="1033" spans="1:28" s="227" customFormat="1" ht="20.25">
      <c r="A1033" s="181"/>
      <c r="B1033" s="182" t="str">
        <f>IF(LEN(A1033)=0,"",INDEX('Smelter Look-up'!$A:$A,MATCH($A1033,'Smelter Look-up'!$E:$E,0)))</f>
        <v/>
      </c>
      <c r="C1033" s="186" t="str">
        <f>IF(LEN(A1033)=0,"",INDEX('Smelter Look-up'!$C:$C,MATCH($A1033,'Smelter Look-up'!$E:$E,0)))</f>
        <v/>
      </c>
      <c r="D1033" s="230" t="str">
        <f>IF(ISBLANK(A1033),"",INDEX('Smelter Look-up'!$C$5:$C$700,MATCH(A1033,'Smelter Look-up'!$E$5:$E$700,0)))</f>
        <v/>
      </c>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25">
      <c r="A1034" s="181"/>
      <c r="B1034" s="182" t="str">
        <f>IF(LEN(A1034)=0,"",INDEX('Smelter Look-up'!$A:$A,MATCH($A1034,'Smelter Look-up'!$E:$E,0)))</f>
        <v/>
      </c>
      <c r="C1034" s="186" t="str">
        <f>IF(LEN(A1034)=0,"",INDEX('Smelter Look-up'!$C:$C,MATCH($A1034,'Smelter Look-up'!$E:$E,0)))</f>
        <v/>
      </c>
      <c r="D1034" s="230" t="str">
        <f>IF(ISBLANK(A1034),"",INDEX('Smelter Look-up'!$C$5:$C$700,MATCH(A1034,'Smelter Look-up'!$E$5:$E$700,0)))</f>
        <v/>
      </c>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25">
      <c r="A1035" s="181"/>
      <c r="B1035" s="182" t="str">
        <f>IF(LEN(A1035)=0,"",INDEX('Smelter Look-up'!$A:$A,MATCH($A1035,'Smelter Look-up'!$E:$E,0)))</f>
        <v/>
      </c>
      <c r="C1035" s="186" t="str">
        <f>IF(LEN(A1035)=0,"",INDEX('Smelter Look-up'!$C:$C,MATCH($A1035,'Smelter Look-up'!$E:$E,0)))</f>
        <v/>
      </c>
      <c r="D1035" s="230" t="str">
        <f>IF(ISBLANK(A1035),"",INDEX('Smelter Look-up'!$C$5:$C$700,MATCH(A1035,'Smelter Look-up'!$E$5:$E$700,0)))</f>
        <v/>
      </c>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25">
      <c r="A1036" s="181"/>
      <c r="B1036" s="182" t="str">
        <f>IF(LEN(A1036)=0,"",INDEX('Smelter Look-up'!$A:$A,MATCH($A1036,'Smelter Look-up'!$E:$E,0)))</f>
        <v/>
      </c>
      <c r="C1036" s="186" t="str">
        <f>IF(LEN(A1036)=0,"",INDEX('Smelter Look-up'!$C:$C,MATCH($A1036,'Smelter Look-up'!$E:$E,0)))</f>
        <v/>
      </c>
      <c r="D1036" s="230" t="str">
        <f>IF(ISBLANK(A1036),"",INDEX('Smelter Look-up'!$C$5:$C$700,MATCH(A1036,'Smelter Look-up'!$E$5:$E$700,0)))</f>
        <v/>
      </c>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5"/>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6"/>
        <v>0</v>
      </c>
      <c r="AB1036" s="228" t="str">
        <f t="shared" si="157"/>
        <v/>
      </c>
    </row>
    <row r="1037" spans="1:28" s="227" customFormat="1" ht="20.25">
      <c r="A1037" s="181"/>
      <c r="B1037" s="182" t="str">
        <f>IF(LEN(A1037)=0,"",INDEX('Smelter Look-up'!$A:$A,MATCH($A1037,'Smelter Look-up'!$E:$E,0)))</f>
        <v/>
      </c>
      <c r="C1037" s="186" t="str">
        <f>IF(LEN(A1037)=0,"",INDEX('Smelter Look-up'!$C:$C,MATCH($A1037,'Smelter Look-up'!$E:$E,0)))</f>
        <v/>
      </c>
      <c r="D1037" s="230" t="str">
        <f>IF(ISBLANK(A1037),"",INDEX('Smelter Look-up'!$C$5:$C$700,MATCH(A1037,'Smelter Look-up'!$E$5:$E$700,0)))</f>
        <v/>
      </c>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6"/>
        <v>0</v>
      </c>
      <c r="AB1037" s="228" t="str">
        <f t="shared" si="157"/>
        <v/>
      </c>
    </row>
    <row r="1038" spans="1:28" s="227" customFormat="1" ht="20.25">
      <c r="A1038" s="181"/>
      <c r="B1038" s="182" t="str">
        <f>IF(LEN(A1038)=0,"",INDEX('Smelter Look-up'!$A:$A,MATCH($A1038,'Smelter Look-up'!$E:$E,0)))</f>
        <v/>
      </c>
      <c r="C1038" s="186" t="str">
        <f>IF(LEN(A1038)=0,"",INDEX('Smelter Look-up'!$C:$C,MATCH($A1038,'Smelter Look-up'!$E:$E,0)))</f>
        <v/>
      </c>
      <c r="D1038" s="230" t="str">
        <f>IF(ISBLANK(A1038),"",INDEX('Smelter Look-up'!$C$5:$C$700,MATCH(A1038,'Smelter Look-up'!$E$5:$E$700,0)))</f>
        <v/>
      </c>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6"/>
        <v>0</v>
      </c>
      <c r="AB1038" s="228" t="str">
        <f t="shared" si="157"/>
        <v/>
      </c>
    </row>
    <row r="1039" spans="1:28" s="227" customFormat="1" ht="20.25">
      <c r="A1039" s="181"/>
      <c r="B1039" s="182" t="str">
        <f>IF(LEN(A1039)=0,"",INDEX('Smelter Look-up'!$A:$A,MATCH($A1039,'Smelter Look-up'!$E:$E,0)))</f>
        <v/>
      </c>
      <c r="C1039" s="186" t="str">
        <f>IF(LEN(A1039)=0,"",INDEX('Smelter Look-up'!$C:$C,MATCH($A1039,'Smelter Look-up'!$E:$E,0)))</f>
        <v/>
      </c>
      <c r="D1039" s="230" t="str">
        <f>IF(ISBLANK(A1039),"",INDEX('Smelter Look-up'!$C$5:$C$700,MATCH(A1039,'Smelter Look-up'!$E$5:$E$700,0)))</f>
        <v/>
      </c>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6"/>
        <v>0</v>
      </c>
      <c r="AB1039" s="228" t="str">
        <f t="shared" si="157"/>
        <v/>
      </c>
    </row>
    <row r="1040" spans="1:28" s="227" customFormat="1" ht="20.25">
      <c r="A1040" s="181"/>
      <c r="B1040" s="182" t="str">
        <f>IF(LEN(A1040)=0,"",INDEX('Smelter Look-up'!$A:$A,MATCH($A1040,'Smelter Look-up'!$E:$E,0)))</f>
        <v/>
      </c>
      <c r="C1040" s="186" t="str">
        <f>IF(LEN(A1040)=0,"",INDEX('Smelter Look-up'!$C:$C,MATCH($A1040,'Smelter Look-up'!$E:$E,0)))</f>
        <v/>
      </c>
      <c r="D1040" s="230" t="str">
        <f>IF(ISBLANK(A1040),"",INDEX('Smelter Look-up'!$C$5:$C$700,MATCH(A1040,'Smelter Look-up'!$E$5:$E$700,0)))</f>
        <v/>
      </c>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6"/>
        <v>0</v>
      </c>
      <c r="AB1040" s="228" t="str">
        <f t="shared" si="157"/>
        <v/>
      </c>
    </row>
    <row r="1041" spans="1:28" s="227" customFormat="1" ht="20.25">
      <c r="A1041" s="181"/>
      <c r="B1041" s="182" t="str">
        <f>IF(LEN(A1041)=0,"",INDEX('Smelter Look-up'!$A:$A,MATCH($A1041,'Smelter Look-up'!$E:$E,0)))</f>
        <v/>
      </c>
      <c r="C1041" s="186" t="str">
        <f>IF(LEN(A1041)=0,"",INDEX('Smelter Look-up'!$C:$C,MATCH($A1041,'Smelter Look-up'!$E:$E,0)))</f>
        <v/>
      </c>
      <c r="D1041" s="230" t="str">
        <f>IF(ISBLANK(A1041),"",INDEX('Smelter Look-up'!$C$5:$C$700,MATCH(A1041,'Smelter Look-up'!$E$5:$E$700,0)))</f>
        <v/>
      </c>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6"/>
        <v>0</v>
      </c>
      <c r="AB1041" s="228" t="str">
        <f t="shared" si="157"/>
        <v/>
      </c>
    </row>
    <row r="1042" spans="1:28" s="227" customFormat="1" ht="20.25">
      <c r="A1042" s="181"/>
      <c r="B1042" s="182" t="str">
        <f>IF(LEN(A1042)=0,"",INDEX('Smelter Look-up'!$A:$A,MATCH($A1042,'Smelter Look-up'!$E:$E,0)))</f>
        <v/>
      </c>
      <c r="C1042" s="186" t="str">
        <f>IF(LEN(A1042)=0,"",INDEX('Smelter Look-up'!$C:$C,MATCH($A1042,'Smelter Look-up'!$E:$E,0)))</f>
        <v/>
      </c>
      <c r="D1042" s="230" t="str">
        <f>IF(ISBLANK(A1042),"",INDEX('Smelter Look-up'!$C$5:$C$700,MATCH(A1042,'Smelter Look-up'!$E$5:$E$700,0)))</f>
        <v/>
      </c>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6"/>
        <v>0</v>
      </c>
      <c r="AB1042" s="228" t="str">
        <f t="shared" si="157"/>
        <v/>
      </c>
    </row>
    <row r="1043" spans="1:28" s="227" customFormat="1" ht="20.25">
      <c r="A1043" s="181"/>
      <c r="B1043" s="182" t="str">
        <f>IF(LEN(A1043)=0,"",INDEX('Smelter Look-up'!$A:$A,MATCH($A1043,'Smelter Look-up'!$E:$E,0)))</f>
        <v/>
      </c>
      <c r="C1043" s="186" t="str">
        <f>IF(LEN(A1043)=0,"",INDEX('Smelter Look-up'!$C:$C,MATCH($A1043,'Smelter Look-up'!$E:$E,0)))</f>
        <v/>
      </c>
      <c r="D1043" s="230" t="str">
        <f>IF(ISBLANK(A1043),"",INDEX('Smelter Look-up'!$C$5:$C$700,MATCH(A1043,'Smelter Look-up'!$E$5:$E$700,0)))</f>
        <v/>
      </c>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6"/>
        <v>0</v>
      </c>
      <c r="AB1043" s="228" t="str">
        <f t="shared" si="157"/>
        <v/>
      </c>
    </row>
    <row r="1044" spans="1:28" s="227" customFormat="1" ht="20.25">
      <c r="A1044" s="181"/>
      <c r="B1044" s="182" t="str">
        <f>IF(LEN(A1044)=0,"",INDEX('Smelter Look-up'!$A:$A,MATCH($A1044,'Smelter Look-up'!$E:$E,0)))</f>
        <v/>
      </c>
      <c r="C1044" s="186" t="str">
        <f>IF(LEN(A1044)=0,"",INDEX('Smelter Look-up'!$C:$C,MATCH($A1044,'Smelter Look-up'!$E:$E,0)))</f>
        <v/>
      </c>
      <c r="D1044" s="230" t="str">
        <f>IF(ISBLANK(A1044),"",INDEX('Smelter Look-up'!$C$5:$C$700,MATCH(A1044,'Smelter Look-up'!$E$5:$E$700,0)))</f>
        <v/>
      </c>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6"/>
        <v>0</v>
      </c>
      <c r="AB1044" s="228" t="str">
        <f t="shared" si="157"/>
        <v/>
      </c>
    </row>
    <row r="1045" spans="1:28" s="227" customFormat="1" ht="20.25">
      <c r="A1045" s="181"/>
      <c r="B1045" s="182" t="str">
        <f>IF(LEN(A1045)=0,"",INDEX('Smelter Look-up'!$A:$A,MATCH($A1045,'Smelter Look-up'!$E:$E,0)))</f>
        <v/>
      </c>
      <c r="C1045" s="186" t="str">
        <f>IF(LEN(A1045)=0,"",INDEX('Smelter Look-up'!$C:$C,MATCH($A1045,'Smelter Look-up'!$E:$E,0)))</f>
        <v/>
      </c>
      <c r="D1045" s="230" t="str">
        <f>IF(ISBLANK(A1045),"",INDEX('Smelter Look-up'!$C$5:$C$700,MATCH(A1045,'Smelter Look-up'!$E$5:$E$700,0)))</f>
        <v/>
      </c>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6"/>
        <v>0</v>
      </c>
      <c r="AB1045" s="228" t="str">
        <f t="shared" si="157"/>
        <v/>
      </c>
    </row>
    <row r="1046" spans="1:28" s="227" customFormat="1" ht="20.25">
      <c r="A1046" s="181"/>
      <c r="B1046" s="182" t="str">
        <f>IF(LEN(A1046)=0,"",INDEX('Smelter Look-up'!$A:$A,MATCH($A1046,'Smelter Look-up'!$E:$E,0)))</f>
        <v/>
      </c>
      <c r="C1046" s="186" t="str">
        <f>IF(LEN(A1046)=0,"",INDEX('Smelter Look-up'!$C:$C,MATCH($A1046,'Smelter Look-up'!$E:$E,0)))</f>
        <v/>
      </c>
      <c r="D1046" s="230" t="str">
        <f>IF(ISBLANK(A1046),"",INDEX('Smelter Look-up'!$C$5:$C$700,MATCH(A1046,'Smelter Look-up'!$E$5:$E$700,0)))</f>
        <v/>
      </c>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6"/>
        <v>0</v>
      </c>
      <c r="AB1046" s="228" t="str">
        <f t="shared" si="157"/>
        <v/>
      </c>
    </row>
    <row r="1047" spans="1:28" s="227" customFormat="1" ht="20.25">
      <c r="A1047" s="181"/>
      <c r="B1047" s="182" t="str">
        <f>IF(LEN(A1047)=0,"",INDEX('Smelter Look-up'!$A:$A,MATCH($A1047,'Smelter Look-up'!$E:$E,0)))</f>
        <v/>
      </c>
      <c r="C1047" s="186" t="str">
        <f>IF(LEN(A1047)=0,"",INDEX('Smelter Look-up'!$C:$C,MATCH($A1047,'Smelter Look-up'!$E:$E,0)))</f>
        <v/>
      </c>
      <c r="D1047" s="230" t="str">
        <f>IF(ISBLANK(A1047),"",INDEX('Smelter Look-up'!$C$5:$C$700,MATCH(A1047,'Smelter Look-up'!$E$5:$E$700,0)))</f>
        <v/>
      </c>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6"/>
        <v>0</v>
      </c>
      <c r="AB1047" s="228" t="str">
        <f t="shared" si="157"/>
        <v/>
      </c>
    </row>
    <row r="1048" spans="1:28" s="227" customFormat="1" ht="20.25">
      <c r="A1048" s="181"/>
      <c r="B1048" s="182" t="str">
        <f>IF(LEN(A1048)=0,"",INDEX('Smelter Look-up'!$A:$A,MATCH($A1048,'Smelter Look-up'!$E:$E,0)))</f>
        <v/>
      </c>
      <c r="C1048" s="186" t="str">
        <f>IF(LEN(A1048)=0,"",INDEX('Smelter Look-up'!$C:$C,MATCH($A1048,'Smelter Look-up'!$E:$E,0)))</f>
        <v/>
      </c>
      <c r="D1048" s="230" t="str">
        <f>IF(ISBLANK(A1048),"",INDEX('Smelter Look-up'!$C$5:$C$700,MATCH(A1048,'Smelter Look-up'!$E$5:$E$700,0)))</f>
        <v/>
      </c>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6"/>
        <v>0</v>
      </c>
      <c r="AB1048" s="228" t="str">
        <f t="shared" si="157"/>
        <v/>
      </c>
    </row>
    <row r="1049" spans="1:28" s="227" customFormat="1" ht="20.25">
      <c r="A1049" s="181"/>
      <c r="B1049" s="182" t="str">
        <f>IF(LEN(A1049)=0,"",INDEX('Smelter Look-up'!$A:$A,MATCH($A1049,'Smelter Look-up'!$E:$E,0)))</f>
        <v/>
      </c>
      <c r="C1049" s="186" t="str">
        <f>IF(LEN(A1049)=0,"",INDEX('Smelter Look-up'!$C:$C,MATCH($A1049,'Smelter Look-up'!$E:$E,0)))</f>
        <v/>
      </c>
      <c r="D1049" s="230" t="str">
        <f>IF(ISBLANK(A1049),"",INDEX('Smelter Look-up'!$C$5:$C$700,MATCH(A1049,'Smelter Look-up'!$E$5:$E$700,0)))</f>
        <v/>
      </c>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8">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9">IF(AND(C1049="Smelter not listed",OR(LEN(D1049)=0,LEN(E1049)=0)),1,0)</f>
        <v>0</v>
      </c>
      <c r="AB1049" s="228" t="str">
        <f t="shared" ref="AB1049:AB1079" si="160">B1049&amp;C1049</f>
        <v/>
      </c>
    </row>
    <row r="1050" spans="1:28" s="227" customFormat="1" ht="20.25">
      <c r="A1050" s="181"/>
      <c r="B1050" s="182" t="str">
        <f>IF(LEN(A1050)=0,"",INDEX('Smelter Look-up'!$A:$A,MATCH($A1050,'Smelter Look-up'!$E:$E,0)))</f>
        <v/>
      </c>
      <c r="C1050" s="186" t="str">
        <f>IF(LEN(A1050)=0,"",INDEX('Smelter Look-up'!$C:$C,MATCH($A1050,'Smelter Look-up'!$E:$E,0)))</f>
        <v/>
      </c>
      <c r="D1050" s="230" t="str">
        <f>IF(ISBLANK(A1050),"",INDEX('Smelter Look-up'!$C$5:$C$700,MATCH(A1050,'Smelter Look-up'!$E$5:$E$700,0)))</f>
        <v/>
      </c>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t="str">
        <f>IF(ISBLANK(A1051),"",INDEX('Smelter Look-up'!$C$5:$C$700,MATCH(A1051,'Smelter Look-up'!$E$5:$E$700,0)))</f>
        <v/>
      </c>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t="str">
        <f>IF(ISBLANK(A1052),"",INDEX('Smelter Look-up'!$C$5:$C$700,MATCH(A1052,'Smelter Look-up'!$E$5:$E$700,0)))</f>
        <v/>
      </c>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25">
      <c r="A1053" s="181"/>
      <c r="B1053" s="182" t="str">
        <f>IF(LEN(A1053)=0,"",INDEX('Smelter Look-up'!$A:$A,MATCH($A1053,'Smelter Look-up'!$E:$E,0)))</f>
        <v/>
      </c>
      <c r="C1053" s="186" t="str">
        <f>IF(LEN(A1053)=0,"",INDEX('Smelter Look-up'!$C:$C,MATCH($A1053,'Smelter Look-up'!$E:$E,0)))</f>
        <v/>
      </c>
      <c r="D1053" s="230" t="str">
        <f>IF(ISBLANK(A1053),"",INDEX('Smelter Look-up'!$C$5:$C$700,MATCH(A1053,'Smelter Look-up'!$E$5:$E$700,0)))</f>
        <v/>
      </c>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25">
      <c r="A1054" s="181"/>
      <c r="B1054" s="182" t="str">
        <f>IF(LEN(A1054)=0,"",INDEX('Smelter Look-up'!$A:$A,MATCH($A1054,'Smelter Look-up'!$E:$E,0)))</f>
        <v/>
      </c>
      <c r="C1054" s="186" t="str">
        <f>IF(LEN(A1054)=0,"",INDEX('Smelter Look-up'!$C:$C,MATCH($A1054,'Smelter Look-up'!$E:$E,0)))</f>
        <v/>
      </c>
      <c r="D1054" s="230" t="str">
        <f>IF(ISBLANK(A1054),"",INDEX('Smelter Look-up'!$C$5:$C$700,MATCH(A1054,'Smelter Look-up'!$E$5:$E$700,0)))</f>
        <v/>
      </c>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25">
      <c r="A1055" s="181"/>
      <c r="B1055" s="182" t="str">
        <f>IF(LEN(A1055)=0,"",INDEX('Smelter Look-up'!$A:$A,MATCH($A1055,'Smelter Look-up'!$E:$E,0)))</f>
        <v/>
      </c>
      <c r="C1055" s="186" t="str">
        <f>IF(LEN(A1055)=0,"",INDEX('Smelter Look-up'!$C:$C,MATCH($A1055,'Smelter Look-up'!$E:$E,0)))</f>
        <v/>
      </c>
      <c r="D1055" s="230" t="str">
        <f>IF(ISBLANK(A1055),"",INDEX('Smelter Look-up'!$C$5:$C$700,MATCH(A1055,'Smelter Look-up'!$E$5:$E$700,0)))</f>
        <v/>
      </c>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25">
      <c r="A1056" s="181"/>
      <c r="B1056" s="182" t="str">
        <f>IF(LEN(A1056)=0,"",INDEX('Smelter Look-up'!$A:$A,MATCH($A1056,'Smelter Look-up'!$E:$E,0)))</f>
        <v/>
      </c>
      <c r="C1056" s="186" t="str">
        <f>IF(LEN(A1056)=0,"",INDEX('Smelter Look-up'!$C:$C,MATCH($A1056,'Smelter Look-up'!$E:$E,0)))</f>
        <v/>
      </c>
      <c r="D1056" s="230" t="str">
        <f>IF(ISBLANK(A1056),"",INDEX('Smelter Look-up'!$C$5:$C$700,MATCH(A1056,'Smelter Look-up'!$E$5:$E$700,0)))</f>
        <v/>
      </c>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25">
      <c r="A1057" s="181"/>
      <c r="B1057" s="182" t="str">
        <f>IF(LEN(A1057)=0,"",INDEX('Smelter Look-up'!$A:$A,MATCH($A1057,'Smelter Look-up'!$E:$E,0)))</f>
        <v/>
      </c>
      <c r="C1057" s="186" t="str">
        <f>IF(LEN(A1057)=0,"",INDEX('Smelter Look-up'!$C:$C,MATCH($A1057,'Smelter Look-up'!$E:$E,0)))</f>
        <v/>
      </c>
      <c r="D1057" s="230" t="str">
        <f>IF(ISBLANK(A1057),"",INDEX('Smelter Look-up'!$C$5:$C$700,MATCH(A1057,'Smelter Look-up'!$E$5:$E$700,0)))</f>
        <v/>
      </c>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9"/>
        <v>0</v>
      </c>
      <c r="AB1057" s="228" t="str">
        <f t="shared" si="160"/>
        <v/>
      </c>
    </row>
    <row r="1058" spans="1:28" s="227" customFormat="1" ht="20.25">
      <c r="A1058" s="181"/>
      <c r="B1058" s="182" t="str">
        <f>IF(LEN(A1058)=0,"",INDEX('Smelter Look-up'!$A:$A,MATCH($A1058,'Smelter Look-up'!$E:$E,0)))</f>
        <v/>
      </c>
      <c r="C1058" s="186" t="str">
        <f>IF(LEN(A1058)=0,"",INDEX('Smelter Look-up'!$C:$C,MATCH($A1058,'Smelter Look-up'!$E:$E,0)))</f>
        <v/>
      </c>
      <c r="D1058" s="230" t="str">
        <f>IF(ISBLANK(A1058),"",INDEX('Smelter Look-up'!$C$5:$C$700,MATCH(A1058,'Smelter Look-up'!$E$5:$E$700,0)))</f>
        <v/>
      </c>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9"/>
        <v>0</v>
      </c>
      <c r="AB1058" s="228" t="str">
        <f t="shared" si="160"/>
        <v/>
      </c>
    </row>
    <row r="1059" spans="1:28" s="227" customFormat="1" ht="20.25">
      <c r="A1059" s="181"/>
      <c r="B1059" s="182" t="str">
        <f>IF(LEN(A1059)=0,"",INDEX('Smelter Look-up'!$A:$A,MATCH($A1059,'Smelter Look-up'!$E:$E,0)))</f>
        <v/>
      </c>
      <c r="C1059" s="186" t="str">
        <f>IF(LEN(A1059)=0,"",INDEX('Smelter Look-up'!$C:$C,MATCH($A1059,'Smelter Look-up'!$E:$E,0)))</f>
        <v/>
      </c>
      <c r="D1059" s="230" t="str">
        <f>IF(ISBLANK(A1059),"",INDEX('Smelter Look-up'!$C$5:$C$700,MATCH(A1059,'Smelter Look-up'!$E$5:$E$700,0)))</f>
        <v/>
      </c>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9"/>
        <v>0</v>
      </c>
      <c r="AB1059" s="228" t="str">
        <f t="shared" si="160"/>
        <v/>
      </c>
    </row>
    <row r="1060" spans="1:28" s="227" customFormat="1" ht="20.25">
      <c r="A1060" s="181"/>
      <c r="B1060" s="182" t="str">
        <f>IF(LEN(A1060)=0,"",INDEX('Smelter Look-up'!$A:$A,MATCH($A1060,'Smelter Look-up'!$E:$E,0)))</f>
        <v/>
      </c>
      <c r="C1060" s="186" t="str">
        <f>IF(LEN(A1060)=0,"",INDEX('Smelter Look-up'!$C:$C,MATCH($A1060,'Smelter Look-up'!$E:$E,0)))</f>
        <v/>
      </c>
      <c r="D1060" s="230" t="str">
        <f>IF(ISBLANK(A1060),"",INDEX('Smelter Look-up'!$C$5:$C$700,MATCH(A1060,'Smelter Look-up'!$E$5:$E$700,0)))</f>
        <v/>
      </c>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9"/>
        <v>0</v>
      </c>
      <c r="AB1060" s="228" t="str">
        <f t="shared" si="160"/>
        <v/>
      </c>
    </row>
    <row r="1061" spans="1:28" s="227" customFormat="1" ht="20.25">
      <c r="A1061" s="181"/>
      <c r="B1061" s="182" t="str">
        <f>IF(LEN(A1061)=0,"",INDEX('Smelter Look-up'!$A:$A,MATCH($A1061,'Smelter Look-up'!$E:$E,0)))</f>
        <v/>
      </c>
      <c r="C1061" s="186" t="str">
        <f>IF(LEN(A1061)=0,"",INDEX('Smelter Look-up'!$C:$C,MATCH($A1061,'Smelter Look-up'!$E:$E,0)))</f>
        <v/>
      </c>
      <c r="D1061" s="230" t="str">
        <f>IF(ISBLANK(A1061),"",INDEX('Smelter Look-up'!$C$5:$C$700,MATCH(A1061,'Smelter Look-up'!$E$5:$E$700,0)))</f>
        <v/>
      </c>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9"/>
        <v>0</v>
      </c>
      <c r="AB1061" s="228" t="str">
        <f t="shared" si="160"/>
        <v/>
      </c>
    </row>
    <row r="1062" spans="1:28" s="227" customFormat="1" ht="20.25">
      <c r="A1062" s="181"/>
      <c r="B1062" s="182" t="str">
        <f>IF(LEN(A1062)=0,"",INDEX('Smelter Look-up'!$A:$A,MATCH($A1062,'Smelter Look-up'!$E:$E,0)))</f>
        <v/>
      </c>
      <c r="C1062" s="186" t="str">
        <f>IF(LEN(A1062)=0,"",INDEX('Smelter Look-up'!$C:$C,MATCH($A1062,'Smelter Look-up'!$E:$E,0)))</f>
        <v/>
      </c>
      <c r="D1062" s="230" t="str">
        <f>IF(ISBLANK(A1062),"",INDEX('Smelter Look-up'!$C$5:$C$700,MATCH(A1062,'Smelter Look-up'!$E$5:$E$700,0)))</f>
        <v/>
      </c>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9"/>
        <v>0</v>
      </c>
      <c r="AB1062" s="228" t="str">
        <f t="shared" si="160"/>
        <v/>
      </c>
    </row>
    <row r="1063" spans="1:28" s="227" customFormat="1" ht="20.25">
      <c r="A1063" s="181"/>
      <c r="B1063" s="182" t="str">
        <f>IF(LEN(A1063)=0,"",INDEX('Smelter Look-up'!$A:$A,MATCH($A1063,'Smelter Look-up'!$E:$E,0)))</f>
        <v/>
      </c>
      <c r="C1063" s="186" t="str">
        <f>IF(LEN(A1063)=0,"",INDEX('Smelter Look-up'!$C:$C,MATCH($A1063,'Smelter Look-up'!$E:$E,0)))</f>
        <v/>
      </c>
      <c r="D1063" s="230" t="str">
        <f>IF(ISBLANK(A1063),"",INDEX('Smelter Look-up'!$C$5:$C$700,MATCH(A1063,'Smelter Look-up'!$E$5:$E$700,0)))</f>
        <v/>
      </c>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9"/>
        <v>0</v>
      </c>
      <c r="AB1063" s="228" t="str">
        <f t="shared" si="160"/>
        <v/>
      </c>
    </row>
    <row r="1064" spans="1:28" s="227" customFormat="1" ht="20.25">
      <c r="A1064" s="181"/>
      <c r="B1064" s="182" t="str">
        <f>IF(LEN(A1064)=0,"",INDEX('Smelter Look-up'!$A:$A,MATCH($A1064,'Smelter Look-up'!$E:$E,0)))</f>
        <v/>
      </c>
      <c r="C1064" s="186" t="str">
        <f>IF(LEN(A1064)=0,"",INDEX('Smelter Look-up'!$C:$C,MATCH($A1064,'Smelter Look-up'!$E:$E,0)))</f>
        <v/>
      </c>
      <c r="D1064" s="230" t="str">
        <f>IF(ISBLANK(A1064),"",INDEX('Smelter Look-up'!$C$5:$C$700,MATCH(A1064,'Smelter Look-up'!$E$5:$E$700,0)))</f>
        <v/>
      </c>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9"/>
        <v>0</v>
      </c>
      <c r="AB1064" s="228" t="str">
        <f t="shared" si="160"/>
        <v/>
      </c>
    </row>
    <row r="1065" spans="1:28" s="227" customFormat="1" ht="20.25">
      <c r="A1065" s="181"/>
      <c r="B1065" s="182" t="str">
        <f>IF(LEN(A1065)=0,"",INDEX('Smelter Look-up'!$A:$A,MATCH($A1065,'Smelter Look-up'!$E:$E,0)))</f>
        <v/>
      </c>
      <c r="C1065" s="186" t="str">
        <f>IF(LEN(A1065)=0,"",INDEX('Smelter Look-up'!$C:$C,MATCH($A1065,'Smelter Look-up'!$E:$E,0)))</f>
        <v/>
      </c>
      <c r="D1065" s="230" t="str">
        <f>IF(ISBLANK(A1065),"",INDEX('Smelter Look-up'!$C$5:$C$700,MATCH(A1065,'Smelter Look-up'!$E$5:$E$700,0)))</f>
        <v/>
      </c>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25">
      <c r="A1066" s="181"/>
      <c r="B1066" s="182" t="str">
        <f>IF(LEN(A1066)=0,"",INDEX('Smelter Look-up'!$A:$A,MATCH($A1066,'Smelter Look-up'!$E:$E,0)))</f>
        <v/>
      </c>
      <c r="C1066" s="186" t="str">
        <f>IF(LEN(A1066)=0,"",INDEX('Smelter Look-up'!$C:$C,MATCH($A1066,'Smelter Look-up'!$E:$E,0)))</f>
        <v/>
      </c>
      <c r="D1066" s="230" t="str">
        <f>IF(ISBLANK(A1066),"",INDEX('Smelter Look-up'!$C$5:$C$700,MATCH(A1066,'Smelter Look-up'!$E$5:$E$700,0)))</f>
        <v/>
      </c>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25">
      <c r="A1067" s="181"/>
      <c r="B1067" s="182" t="str">
        <f>IF(LEN(A1067)=0,"",INDEX('Smelter Look-up'!$A:$A,MATCH($A1067,'Smelter Look-up'!$E:$E,0)))</f>
        <v/>
      </c>
      <c r="C1067" s="186" t="str">
        <f>IF(LEN(A1067)=0,"",INDEX('Smelter Look-up'!$C:$C,MATCH($A1067,'Smelter Look-up'!$E:$E,0)))</f>
        <v/>
      </c>
      <c r="D1067" s="230" t="str">
        <f>IF(ISBLANK(A1067),"",INDEX('Smelter Look-up'!$C$5:$C$700,MATCH(A1067,'Smelter Look-up'!$E$5:$E$700,0)))</f>
        <v/>
      </c>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9"/>
        <v>0</v>
      </c>
      <c r="AB1067" s="228" t="str">
        <f t="shared" si="160"/>
        <v/>
      </c>
    </row>
    <row r="1068" spans="1:28" s="227" customFormat="1" ht="20.25">
      <c r="A1068" s="181"/>
      <c r="B1068" s="182" t="str">
        <f>IF(LEN(A1068)=0,"",INDEX('Smelter Look-up'!$A:$A,MATCH($A1068,'Smelter Look-up'!$E:$E,0)))</f>
        <v/>
      </c>
      <c r="C1068" s="186" t="str">
        <f>IF(LEN(A1068)=0,"",INDEX('Smelter Look-up'!$C:$C,MATCH($A1068,'Smelter Look-up'!$E:$E,0)))</f>
        <v/>
      </c>
      <c r="D1068" s="230" t="str">
        <f>IF(ISBLANK(A1068),"",INDEX('Smelter Look-up'!$C$5:$C$700,MATCH(A1068,'Smelter Look-up'!$E$5:$E$700,0)))</f>
        <v/>
      </c>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9"/>
        <v>0</v>
      </c>
      <c r="AB1068" s="228" t="str">
        <f t="shared" si="160"/>
        <v/>
      </c>
    </row>
    <row r="1069" spans="1:28" s="227" customFormat="1" ht="20.25">
      <c r="A1069" s="181"/>
      <c r="B1069" s="182" t="str">
        <f>IF(LEN(A1069)=0,"",INDEX('Smelter Look-up'!$A:$A,MATCH($A1069,'Smelter Look-up'!$E:$E,0)))</f>
        <v/>
      </c>
      <c r="C1069" s="186" t="str">
        <f>IF(LEN(A1069)=0,"",INDEX('Smelter Look-up'!$C:$C,MATCH($A1069,'Smelter Look-up'!$E:$E,0)))</f>
        <v/>
      </c>
      <c r="D1069" s="230" t="str">
        <f>IF(ISBLANK(A1069),"",INDEX('Smelter Look-up'!$C$5:$C$700,MATCH(A1069,'Smelter Look-up'!$E$5:$E$700,0)))</f>
        <v/>
      </c>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9"/>
        <v>0</v>
      </c>
      <c r="AB1069" s="228" t="str">
        <f t="shared" si="160"/>
        <v/>
      </c>
    </row>
    <row r="1070" spans="1:28" s="227" customFormat="1" ht="20.25">
      <c r="A1070" s="181"/>
      <c r="B1070" s="182" t="str">
        <f>IF(LEN(A1070)=0,"",INDEX('Smelter Look-up'!$A:$A,MATCH($A1070,'Smelter Look-up'!$E:$E,0)))</f>
        <v/>
      </c>
      <c r="C1070" s="186" t="str">
        <f>IF(LEN(A1070)=0,"",INDEX('Smelter Look-up'!$C:$C,MATCH($A1070,'Smelter Look-up'!$E:$E,0)))</f>
        <v/>
      </c>
      <c r="D1070" s="230" t="str">
        <f>IF(ISBLANK(A1070),"",INDEX('Smelter Look-up'!$C$5:$C$700,MATCH(A1070,'Smelter Look-up'!$E$5:$E$700,0)))</f>
        <v/>
      </c>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9"/>
        <v>0</v>
      </c>
      <c r="AB1070" s="228" t="str">
        <f t="shared" si="160"/>
        <v/>
      </c>
    </row>
    <row r="1071" spans="1:28" s="227" customFormat="1" ht="20.25">
      <c r="A1071" s="181"/>
      <c r="B1071" s="182" t="str">
        <f>IF(LEN(A1071)=0,"",INDEX('Smelter Look-up'!$A:$A,MATCH($A1071,'Smelter Look-up'!$E:$E,0)))</f>
        <v/>
      </c>
      <c r="C1071" s="186" t="str">
        <f>IF(LEN(A1071)=0,"",INDEX('Smelter Look-up'!$C:$C,MATCH($A1071,'Smelter Look-up'!$E:$E,0)))</f>
        <v/>
      </c>
      <c r="D1071" s="230" t="str">
        <f>IF(ISBLANK(A1071),"",INDEX('Smelter Look-up'!$C$5:$C$700,MATCH(A1071,'Smelter Look-up'!$E$5:$E$700,0)))</f>
        <v/>
      </c>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9"/>
        <v>0</v>
      </c>
      <c r="AB1071" s="228" t="str">
        <f t="shared" si="160"/>
        <v/>
      </c>
    </row>
    <row r="1072" spans="1:28" s="227" customFormat="1" ht="20.25">
      <c r="A1072" s="181"/>
      <c r="B1072" s="182" t="str">
        <f>IF(LEN(A1072)=0,"",INDEX('Smelter Look-up'!$A:$A,MATCH($A1072,'Smelter Look-up'!$E:$E,0)))</f>
        <v/>
      </c>
      <c r="C1072" s="186" t="str">
        <f>IF(LEN(A1072)=0,"",INDEX('Smelter Look-up'!$C:$C,MATCH($A1072,'Smelter Look-up'!$E:$E,0)))</f>
        <v/>
      </c>
      <c r="D1072" s="230" t="str">
        <f>IF(ISBLANK(A1072),"",INDEX('Smelter Look-up'!$C$5:$C$700,MATCH(A1072,'Smelter Look-up'!$E$5:$E$700,0)))</f>
        <v/>
      </c>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9"/>
        <v>0</v>
      </c>
      <c r="AB1072" s="228" t="str">
        <f t="shared" si="160"/>
        <v/>
      </c>
    </row>
    <row r="1073" spans="1:28" s="227" customFormat="1" ht="20.25">
      <c r="A1073" s="181"/>
      <c r="B1073" s="182" t="str">
        <f>IF(LEN(A1073)=0,"",INDEX('Smelter Look-up'!$A:$A,MATCH($A1073,'Smelter Look-up'!$E:$E,0)))</f>
        <v/>
      </c>
      <c r="C1073" s="186" t="str">
        <f>IF(LEN(A1073)=0,"",INDEX('Smelter Look-up'!$C:$C,MATCH($A1073,'Smelter Look-up'!$E:$E,0)))</f>
        <v/>
      </c>
      <c r="D1073" s="230" t="str">
        <f>IF(ISBLANK(A1073),"",INDEX('Smelter Look-up'!$C$5:$C$700,MATCH(A1073,'Smelter Look-up'!$E$5:$E$700,0)))</f>
        <v/>
      </c>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9"/>
        <v>0</v>
      </c>
      <c r="AB1073" s="228" t="str">
        <f t="shared" si="160"/>
        <v/>
      </c>
    </row>
    <row r="1074" spans="1:28" s="227" customFormat="1" ht="20.25">
      <c r="A1074" s="181"/>
      <c r="B1074" s="182" t="str">
        <f>IF(LEN(A1074)=0,"",INDEX('Smelter Look-up'!$A:$A,MATCH($A1074,'Smelter Look-up'!$E:$E,0)))</f>
        <v/>
      </c>
      <c r="C1074" s="186" t="str">
        <f>IF(LEN(A1074)=0,"",INDEX('Smelter Look-up'!$C:$C,MATCH($A1074,'Smelter Look-up'!$E:$E,0)))</f>
        <v/>
      </c>
      <c r="D1074" s="230" t="str">
        <f>IF(ISBLANK(A1074),"",INDEX('Smelter Look-up'!$C$5:$C$700,MATCH(A1074,'Smelter Look-up'!$E$5:$E$700,0)))</f>
        <v/>
      </c>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9"/>
        <v>0</v>
      </c>
      <c r="AB1074" s="228" t="str">
        <f t="shared" si="160"/>
        <v/>
      </c>
    </row>
    <row r="1075" spans="1:28" s="227" customFormat="1" ht="20.25">
      <c r="A1075" s="181"/>
      <c r="B1075" s="182" t="str">
        <f>IF(LEN(A1075)=0,"",INDEX('Smelter Look-up'!$A:$A,MATCH($A1075,'Smelter Look-up'!$E:$E,0)))</f>
        <v/>
      </c>
      <c r="C1075" s="186" t="str">
        <f>IF(LEN(A1075)=0,"",INDEX('Smelter Look-up'!$C:$C,MATCH($A1075,'Smelter Look-up'!$E:$E,0)))</f>
        <v/>
      </c>
      <c r="D1075" s="230" t="str">
        <f>IF(ISBLANK(A1075),"",INDEX('Smelter Look-up'!$C$5:$C$700,MATCH(A1075,'Smelter Look-up'!$E$5:$E$700,0)))</f>
        <v/>
      </c>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9"/>
        <v>0</v>
      </c>
      <c r="AB1075" s="228" t="str">
        <f t="shared" si="160"/>
        <v/>
      </c>
    </row>
    <row r="1076" spans="1:28" s="227" customFormat="1" ht="20.25">
      <c r="A1076" s="181"/>
      <c r="B1076" s="182" t="str">
        <f>IF(LEN(A1076)=0,"",INDEX('Smelter Look-up'!$A:$A,MATCH($A1076,'Smelter Look-up'!$E:$E,0)))</f>
        <v/>
      </c>
      <c r="C1076" s="186" t="str">
        <f>IF(LEN(A1076)=0,"",INDEX('Smelter Look-up'!$C:$C,MATCH($A1076,'Smelter Look-up'!$E:$E,0)))</f>
        <v/>
      </c>
      <c r="D1076" s="230" t="str">
        <f>IF(ISBLANK(A1076),"",INDEX('Smelter Look-up'!$C$5:$C$700,MATCH(A1076,'Smelter Look-up'!$E$5:$E$700,0)))</f>
        <v/>
      </c>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9"/>
        <v>0</v>
      </c>
      <c r="AB1076" s="228" t="str">
        <f t="shared" si="160"/>
        <v/>
      </c>
    </row>
    <row r="1077" spans="1:28" s="227" customFormat="1" ht="20.25">
      <c r="A1077" s="181"/>
      <c r="B1077" s="182" t="str">
        <f>IF(LEN(A1077)=0,"",INDEX('Smelter Look-up'!$A:$A,MATCH($A1077,'Smelter Look-up'!$E:$E,0)))</f>
        <v/>
      </c>
      <c r="C1077" s="186" t="str">
        <f>IF(LEN(A1077)=0,"",INDEX('Smelter Look-up'!$C:$C,MATCH($A1077,'Smelter Look-up'!$E:$E,0)))</f>
        <v/>
      </c>
      <c r="D1077" s="230" t="str">
        <f>IF(ISBLANK(A1077),"",INDEX('Smelter Look-up'!$C$5:$C$700,MATCH(A1077,'Smelter Look-up'!$E$5:$E$700,0)))</f>
        <v/>
      </c>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9"/>
        <v>0</v>
      </c>
      <c r="AB1077" s="228" t="str">
        <f t="shared" si="160"/>
        <v/>
      </c>
    </row>
    <row r="1078" spans="1:28" s="227" customFormat="1" ht="20.25">
      <c r="A1078" s="181"/>
      <c r="B1078" s="182" t="str">
        <f>IF(LEN(A1078)=0,"",INDEX('Smelter Look-up'!$A:$A,MATCH($A1078,'Smelter Look-up'!$E:$E,0)))</f>
        <v/>
      </c>
      <c r="C1078" s="186" t="str">
        <f>IF(LEN(A1078)=0,"",INDEX('Smelter Look-up'!$C:$C,MATCH($A1078,'Smelter Look-up'!$E:$E,0)))</f>
        <v/>
      </c>
      <c r="D1078" s="230" t="str">
        <f>IF(ISBLANK(A1078),"",INDEX('Smelter Look-up'!$C$5:$C$700,MATCH(A1078,'Smelter Look-up'!$E$5:$E$700,0)))</f>
        <v/>
      </c>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9"/>
        <v>0</v>
      </c>
      <c r="AB1078" s="228" t="str">
        <f t="shared" si="160"/>
        <v/>
      </c>
    </row>
    <row r="1079" spans="1:28" s="227" customFormat="1" ht="20.25">
      <c r="A1079" s="181"/>
      <c r="B1079" s="182" t="str">
        <f>IF(LEN(A1079)=0,"",INDEX('Smelter Look-up'!$A:$A,MATCH($A1079,'Smelter Look-up'!$E:$E,0)))</f>
        <v/>
      </c>
      <c r="C1079" s="186" t="str">
        <f>IF(LEN(A1079)=0,"",INDEX('Smelter Look-up'!$C:$C,MATCH($A1079,'Smelter Look-up'!$E:$E,0)))</f>
        <v/>
      </c>
      <c r="D1079" s="230" t="str">
        <f>IF(ISBLANK(A1079),"",INDEX('Smelter Look-up'!$C$5:$C$700,MATCH(A1079,'Smelter Look-up'!$E$5:$E$700,0)))</f>
        <v/>
      </c>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9"/>
        <v>0</v>
      </c>
      <c r="AB1079" s="228" t="str">
        <f t="shared" si="160"/>
        <v/>
      </c>
    </row>
    <row r="1080" spans="1:28" s="227" customFormat="1" ht="20.25">
      <c r="A1080" s="181"/>
      <c r="B1080" s="182" t="str">
        <f>IF(LEN(A1080)=0,"",INDEX('Smelter Look-up'!$A:$A,MATCH($A1080,'Smelter Look-up'!$E:$E,0)))</f>
        <v/>
      </c>
      <c r="C1080" s="186" t="str">
        <f>IF(LEN(A1080)=0,"",INDEX('Smelter Look-up'!$C:$C,MATCH($A1080,'Smelter Look-up'!$E:$E,0)))</f>
        <v/>
      </c>
      <c r="D1080" s="230" t="str">
        <f>IF(ISBLANK(A1080),"",INDEX('Smelter Look-up'!$C$5:$C$700,MATCH(A1080,'Smelter Look-up'!$E$5:$E$700,0)))</f>
        <v/>
      </c>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61">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62">IF(AND(C1080="Smelter not listed",OR(LEN(D1080)=0,LEN(E1080)=0)),1,0)</f>
        <v>0</v>
      </c>
      <c r="AB1080" s="228" t="str">
        <f t="shared" ref="AB1080" si="163">B1080&amp;C1080</f>
        <v/>
      </c>
    </row>
    <row r="1081" spans="1:28" s="227" customFormat="1" ht="20.25">
      <c r="A1081" s="181"/>
      <c r="B1081" s="182" t="str">
        <f>IF(LEN(A1081)=0,"",INDEX('Smelter Look-up'!$A:$A,MATCH($A1081,'Smelter Look-up'!$E:$E,0)))</f>
        <v/>
      </c>
      <c r="C1081" s="186" t="str">
        <f>IF(LEN(A1081)=0,"",INDEX('Smelter Look-up'!$C:$C,MATCH($A1081,'Smelter Look-up'!$E:$E,0)))</f>
        <v/>
      </c>
      <c r="D1081" s="230" t="str">
        <f>IF(ISBLANK(A1081),"",INDEX('Smelter Look-up'!$C$5:$C$700,MATCH(A1081,'Smelter Look-up'!$E$5:$E$700,0)))</f>
        <v/>
      </c>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64">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65">IF(AND(C1081="Smelter not listed",OR(LEN(D1081)=0,LEN(E1081)=0)),1,0)</f>
        <v>0</v>
      </c>
      <c r="AB1081" s="228" t="str">
        <f t="shared" ref="AB1081:AB1112" si="166">B1081&amp;C1081</f>
        <v/>
      </c>
    </row>
    <row r="1082" spans="1:28" s="227" customFormat="1" ht="20.25">
      <c r="A1082" s="181"/>
      <c r="B1082" s="182" t="str">
        <f>IF(LEN(A1082)=0,"",INDEX('Smelter Look-up'!$A:$A,MATCH($A1082,'Smelter Look-up'!$E:$E,0)))</f>
        <v/>
      </c>
      <c r="C1082" s="186" t="str">
        <f>IF(LEN(A1082)=0,"",INDEX('Smelter Look-up'!$C:$C,MATCH($A1082,'Smelter Look-up'!$E:$E,0)))</f>
        <v/>
      </c>
      <c r="D1082" s="230" t="str">
        <f>IF(ISBLANK(A1082),"",INDEX('Smelter Look-up'!$C$5:$C$700,MATCH(A1082,'Smelter Look-up'!$E$5:$E$700,0)))</f>
        <v/>
      </c>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25">
      <c r="A1083" s="181"/>
      <c r="B1083" s="182" t="str">
        <f>IF(LEN(A1083)=0,"",INDEX('Smelter Look-up'!$A:$A,MATCH($A1083,'Smelter Look-up'!$E:$E,0)))</f>
        <v/>
      </c>
      <c r="C1083" s="186" t="str">
        <f>IF(LEN(A1083)=0,"",INDEX('Smelter Look-up'!$C:$C,MATCH($A1083,'Smelter Look-up'!$E:$E,0)))</f>
        <v/>
      </c>
      <c r="D1083" s="230" t="str">
        <f>IF(ISBLANK(A1083),"",INDEX('Smelter Look-up'!$C$5:$C$700,MATCH(A1083,'Smelter Look-up'!$E$5:$E$700,0)))</f>
        <v/>
      </c>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25">
      <c r="A1084" s="181"/>
      <c r="B1084" s="182" t="str">
        <f>IF(LEN(A1084)=0,"",INDEX('Smelter Look-up'!$A:$A,MATCH($A1084,'Smelter Look-up'!$E:$E,0)))</f>
        <v/>
      </c>
      <c r="C1084" s="186" t="str">
        <f>IF(LEN(A1084)=0,"",INDEX('Smelter Look-up'!$C:$C,MATCH($A1084,'Smelter Look-up'!$E:$E,0)))</f>
        <v/>
      </c>
      <c r="D1084" s="230" t="str">
        <f>IF(ISBLANK(A1084),"",INDEX('Smelter Look-up'!$C$5:$C$700,MATCH(A1084,'Smelter Look-up'!$E$5:$E$700,0)))</f>
        <v/>
      </c>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25">
      <c r="A1085" s="181"/>
      <c r="B1085" s="182" t="str">
        <f>IF(LEN(A1085)=0,"",INDEX('Smelter Look-up'!$A:$A,MATCH($A1085,'Smelter Look-up'!$E:$E,0)))</f>
        <v/>
      </c>
      <c r="C1085" s="186" t="str">
        <f>IF(LEN(A1085)=0,"",INDEX('Smelter Look-up'!$C:$C,MATCH($A1085,'Smelter Look-up'!$E:$E,0)))</f>
        <v/>
      </c>
      <c r="D1085" s="230" t="str">
        <f>IF(ISBLANK(A1085),"",INDEX('Smelter Look-up'!$C$5:$C$700,MATCH(A1085,'Smelter Look-up'!$E$5:$E$700,0)))</f>
        <v/>
      </c>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25">
      <c r="A1086" s="181"/>
      <c r="B1086" s="182" t="str">
        <f>IF(LEN(A1086)=0,"",INDEX('Smelter Look-up'!$A:$A,MATCH($A1086,'Smelter Look-up'!$E:$E,0)))</f>
        <v/>
      </c>
      <c r="C1086" s="186" t="str">
        <f>IF(LEN(A1086)=0,"",INDEX('Smelter Look-up'!$C:$C,MATCH($A1086,'Smelter Look-up'!$E:$E,0)))</f>
        <v/>
      </c>
      <c r="D1086" s="230" t="str">
        <f>IF(ISBLANK(A1086),"",INDEX('Smelter Look-up'!$C$5:$C$700,MATCH(A1086,'Smelter Look-up'!$E$5:$E$700,0)))</f>
        <v/>
      </c>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25">
      <c r="A1087" s="181"/>
      <c r="B1087" s="182" t="str">
        <f>IF(LEN(A1087)=0,"",INDEX('Smelter Look-up'!$A:$A,MATCH($A1087,'Smelter Look-up'!$E:$E,0)))</f>
        <v/>
      </c>
      <c r="C1087" s="186" t="str">
        <f>IF(LEN(A1087)=0,"",INDEX('Smelter Look-up'!$C:$C,MATCH($A1087,'Smelter Look-up'!$E:$E,0)))</f>
        <v/>
      </c>
      <c r="D1087" s="230" t="str">
        <f>IF(ISBLANK(A1087),"",INDEX('Smelter Look-up'!$C$5:$C$700,MATCH(A1087,'Smelter Look-up'!$E$5:$E$700,0)))</f>
        <v/>
      </c>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25">
      <c r="A1088" s="181"/>
      <c r="B1088" s="182" t="str">
        <f>IF(LEN(A1088)=0,"",INDEX('Smelter Look-up'!$A:$A,MATCH($A1088,'Smelter Look-up'!$E:$E,0)))</f>
        <v/>
      </c>
      <c r="C1088" s="186" t="str">
        <f>IF(LEN(A1088)=0,"",INDEX('Smelter Look-up'!$C:$C,MATCH($A1088,'Smelter Look-up'!$E:$E,0)))</f>
        <v/>
      </c>
      <c r="D1088" s="230" t="str">
        <f>IF(ISBLANK(A1088),"",INDEX('Smelter Look-up'!$C$5:$C$700,MATCH(A1088,'Smelter Look-up'!$E$5:$E$700,0)))</f>
        <v/>
      </c>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25">
      <c r="A1089" s="181"/>
      <c r="B1089" s="182" t="str">
        <f>IF(LEN(A1089)=0,"",INDEX('Smelter Look-up'!$A:$A,MATCH($A1089,'Smelter Look-up'!$E:$E,0)))</f>
        <v/>
      </c>
      <c r="C1089" s="186" t="str">
        <f>IF(LEN(A1089)=0,"",INDEX('Smelter Look-up'!$C:$C,MATCH($A1089,'Smelter Look-up'!$E:$E,0)))</f>
        <v/>
      </c>
      <c r="D1089" s="230" t="str">
        <f>IF(ISBLANK(A1089),"",INDEX('Smelter Look-up'!$C$5:$C$700,MATCH(A1089,'Smelter Look-up'!$E$5:$E$700,0)))</f>
        <v/>
      </c>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25">
      <c r="A1090" s="181"/>
      <c r="B1090" s="182" t="str">
        <f>IF(LEN(A1090)=0,"",INDEX('Smelter Look-up'!$A:$A,MATCH($A1090,'Smelter Look-up'!$E:$E,0)))</f>
        <v/>
      </c>
      <c r="C1090" s="186" t="str">
        <f>IF(LEN(A1090)=0,"",INDEX('Smelter Look-up'!$C:$C,MATCH($A1090,'Smelter Look-up'!$E:$E,0)))</f>
        <v/>
      </c>
      <c r="D1090" s="230" t="str">
        <f>IF(ISBLANK(A1090),"",INDEX('Smelter Look-up'!$C$5:$C$700,MATCH(A1090,'Smelter Look-up'!$E$5:$E$700,0)))</f>
        <v/>
      </c>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25">
      <c r="A1091" s="181"/>
      <c r="B1091" s="182" t="str">
        <f>IF(LEN(A1091)=0,"",INDEX('Smelter Look-up'!$A:$A,MATCH($A1091,'Smelter Look-up'!$E:$E,0)))</f>
        <v/>
      </c>
      <c r="C1091" s="186" t="str">
        <f>IF(LEN(A1091)=0,"",INDEX('Smelter Look-up'!$C:$C,MATCH($A1091,'Smelter Look-up'!$E:$E,0)))</f>
        <v/>
      </c>
      <c r="D1091" s="230" t="str">
        <f>IF(ISBLANK(A1091),"",INDEX('Smelter Look-up'!$C$5:$C$700,MATCH(A1091,'Smelter Look-up'!$E$5:$E$700,0)))</f>
        <v/>
      </c>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25">
      <c r="A1092" s="181"/>
      <c r="B1092" s="182" t="str">
        <f>IF(LEN(A1092)=0,"",INDEX('Smelter Look-up'!$A:$A,MATCH($A1092,'Smelter Look-up'!$E:$E,0)))</f>
        <v/>
      </c>
      <c r="C1092" s="186" t="str">
        <f>IF(LEN(A1092)=0,"",INDEX('Smelter Look-up'!$C:$C,MATCH($A1092,'Smelter Look-up'!$E:$E,0)))</f>
        <v/>
      </c>
      <c r="D1092" s="230" t="str">
        <f>IF(ISBLANK(A1092),"",INDEX('Smelter Look-up'!$C$5:$C$700,MATCH(A1092,'Smelter Look-up'!$E$5:$E$700,0)))</f>
        <v/>
      </c>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25">
      <c r="A1093" s="181"/>
      <c r="B1093" s="182" t="str">
        <f>IF(LEN(A1093)=0,"",INDEX('Smelter Look-up'!$A:$A,MATCH($A1093,'Smelter Look-up'!$E:$E,0)))</f>
        <v/>
      </c>
      <c r="C1093" s="186" t="str">
        <f>IF(LEN(A1093)=0,"",INDEX('Smelter Look-up'!$C:$C,MATCH($A1093,'Smelter Look-up'!$E:$E,0)))</f>
        <v/>
      </c>
      <c r="D1093" s="230" t="str">
        <f>IF(ISBLANK(A1093),"",INDEX('Smelter Look-up'!$C$5:$C$700,MATCH(A1093,'Smelter Look-up'!$E$5:$E$700,0)))</f>
        <v/>
      </c>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25">
      <c r="A1094" s="181"/>
      <c r="B1094" s="182" t="str">
        <f>IF(LEN(A1094)=0,"",INDEX('Smelter Look-up'!$A:$A,MATCH($A1094,'Smelter Look-up'!$E:$E,0)))</f>
        <v/>
      </c>
      <c r="C1094" s="186" t="str">
        <f>IF(LEN(A1094)=0,"",INDEX('Smelter Look-up'!$C:$C,MATCH($A1094,'Smelter Look-up'!$E:$E,0)))</f>
        <v/>
      </c>
      <c r="D1094" s="230" t="str">
        <f>IF(ISBLANK(A1094),"",INDEX('Smelter Look-up'!$C$5:$C$700,MATCH(A1094,'Smelter Look-up'!$E$5:$E$700,0)))</f>
        <v/>
      </c>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25">
      <c r="A1095" s="181"/>
      <c r="B1095" s="182" t="str">
        <f>IF(LEN(A1095)=0,"",INDEX('Smelter Look-up'!$A:$A,MATCH($A1095,'Smelter Look-up'!$E:$E,0)))</f>
        <v/>
      </c>
      <c r="C1095" s="186" t="str">
        <f>IF(LEN(A1095)=0,"",INDEX('Smelter Look-up'!$C:$C,MATCH($A1095,'Smelter Look-up'!$E:$E,0)))</f>
        <v/>
      </c>
      <c r="D1095" s="230" t="str">
        <f>IF(ISBLANK(A1095),"",INDEX('Smelter Look-up'!$C$5:$C$700,MATCH(A1095,'Smelter Look-up'!$E$5:$E$700,0)))</f>
        <v/>
      </c>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5"/>
        <v>0</v>
      </c>
      <c r="AB1095" s="228" t="str">
        <f t="shared" si="166"/>
        <v/>
      </c>
    </row>
    <row r="1096" spans="1:28" s="227" customFormat="1" ht="20.25">
      <c r="A1096" s="181"/>
      <c r="B1096" s="182" t="str">
        <f>IF(LEN(A1096)=0,"",INDEX('Smelter Look-up'!$A:$A,MATCH($A1096,'Smelter Look-up'!$E:$E,0)))</f>
        <v/>
      </c>
      <c r="C1096" s="186" t="str">
        <f>IF(LEN(A1096)=0,"",INDEX('Smelter Look-up'!$C:$C,MATCH($A1096,'Smelter Look-up'!$E:$E,0)))</f>
        <v/>
      </c>
      <c r="D1096" s="230" t="str">
        <f>IF(ISBLANK(A1096),"",INDEX('Smelter Look-up'!$C$5:$C$700,MATCH(A1096,'Smelter Look-up'!$E$5:$E$700,0)))</f>
        <v/>
      </c>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5"/>
        <v>0</v>
      </c>
      <c r="AB1096" s="228" t="str">
        <f t="shared" si="166"/>
        <v/>
      </c>
    </row>
    <row r="1097" spans="1:28" s="227" customFormat="1" ht="20.25">
      <c r="A1097" s="181"/>
      <c r="B1097" s="182" t="str">
        <f>IF(LEN(A1097)=0,"",INDEX('Smelter Look-up'!$A:$A,MATCH($A1097,'Smelter Look-up'!$E:$E,0)))</f>
        <v/>
      </c>
      <c r="C1097" s="186" t="str">
        <f>IF(LEN(A1097)=0,"",INDEX('Smelter Look-up'!$C:$C,MATCH($A1097,'Smelter Look-up'!$E:$E,0)))</f>
        <v/>
      </c>
      <c r="D1097" s="230" t="str">
        <f>IF(ISBLANK(A1097),"",INDEX('Smelter Look-up'!$C$5:$C$700,MATCH(A1097,'Smelter Look-up'!$E$5:$E$700,0)))</f>
        <v/>
      </c>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25">
      <c r="A1098" s="181"/>
      <c r="B1098" s="182" t="str">
        <f>IF(LEN(A1098)=0,"",INDEX('Smelter Look-up'!$A:$A,MATCH($A1098,'Smelter Look-up'!$E:$E,0)))</f>
        <v/>
      </c>
      <c r="C1098" s="186" t="str">
        <f>IF(LEN(A1098)=0,"",INDEX('Smelter Look-up'!$C:$C,MATCH($A1098,'Smelter Look-up'!$E:$E,0)))</f>
        <v/>
      </c>
      <c r="D1098" s="230" t="str">
        <f>IF(ISBLANK(A1098),"",INDEX('Smelter Look-up'!$C$5:$C$700,MATCH(A1098,'Smelter Look-up'!$E$5:$E$700,0)))</f>
        <v/>
      </c>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25">
      <c r="A1099" s="181"/>
      <c r="B1099" s="182" t="str">
        <f>IF(LEN(A1099)=0,"",INDEX('Smelter Look-up'!$A:$A,MATCH($A1099,'Smelter Look-up'!$E:$E,0)))</f>
        <v/>
      </c>
      <c r="C1099" s="186" t="str">
        <f>IF(LEN(A1099)=0,"",INDEX('Smelter Look-up'!$C:$C,MATCH($A1099,'Smelter Look-up'!$E:$E,0)))</f>
        <v/>
      </c>
      <c r="D1099" s="230" t="str">
        <f>IF(ISBLANK(A1099),"",INDEX('Smelter Look-up'!$C$5:$C$700,MATCH(A1099,'Smelter Look-up'!$E$5:$E$700,0)))</f>
        <v/>
      </c>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25">
      <c r="A1100" s="181"/>
      <c r="B1100" s="182" t="str">
        <f>IF(LEN(A1100)=0,"",INDEX('Smelter Look-up'!$A:$A,MATCH($A1100,'Smelter Look-up'!$E:$E,0)))</f>
        <v/>
      </c>
      <c r="C1100" s="186" t="str">
        <f>IF(LEN(A1100)=0,"",INDEX('Smelter Look-up'!$C:$C,MATCH($A1100,'Smelter Look-up'!$E:$E,0)))</f>
        <v/>
      </c>
      <c r="D1100" s="230" t="str">
        <f>IF(ISBLANK(A1100),"",INDEX('Smelter Look-up'!$C$5:$C$700,MATCH(A1100,'Smelter Look-up'!$E$5:$E$700,0)))</f>
        <v/>
      </c>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4"/>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5"/>
        <v>0</v>
      </c>
      <c r="AB1100" s="228" t="str">
        <f t="shared" si="166"/>
        <v/>
      </c>
    </row>
    <row r="1101" spans="1:28" s="227" customFormat="1" ht="20.25">
      <c r="A1101" s="181"/>
      <c r="B1101" s="182" t="str">
        <f>IF(LEN(A1101)=0,"",INDEX('Smelter Look-up'!$A:$A,MATCH($A1101,'Smelter Look-up'!$E:$E,0)))</f>
        <v/>
      </c>
      <c r="C1101" s="186" t="str">
        <f>IF(LEN(A1101)=0,"",INDEX('Smelter Look-up'!$C:$C,MATCH($A1101,'Smelter Look-up'!$E:$E,0)))</f>
        <v/>
      </c>
      <c r="D1101" s="230" t="str">
        <f>IF(ISBLANK(A1101),"",INDEX('Smelter Look-up'!$C$5:$C$700,MATCH(A1101,'Smelter Look-up'!$E$5:$E$700,0)))</f>
        <v/>
      </c>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5"/>
        <v>0</v>
      </c>
      <c r="AB1101" s="228" t="str">
        <f t="shared" si="166"/>
        <v/>
      </c>
    </row>
    <row r="1102" spans="1:28" s="227" customFormat="1" ht="20.25">
      <c r="A1102" s="181"/>
      <c r="B1102" s="182" t="str">
        <f>IF(LEN(A1102)=0,"",INDEX('Smelter Look-up'!$A:$A,MATCH($A1102,'Smelter Look-up'!$E:$E,0)))</f>
        <v/>
      </c>
      <c r="C1102" s="186" t="str">
        <f>IF(LEN(A1102)=0,"",INDEX('Smelter Look-up'!$C:$C,MATCH($A1102,'Smelter Look-up'!$E:$E,0)))</f>
        <v/>
      </c>
      <c r="D1102" s="230" t="str">
        <f>IF(ISBLANK(A1102),"",INDEX('Smelter Look-up'!$C$5:$C$700,MATCH(A1102,'Smelter Look-up'!$E$5:$E$700,0)))</f>
        <v/>
      </c>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5"/>
        <v>0</v>
      </c>
      <c r="AB1102" s="228" t="str">
        <f t="shared" si="166"/>
        <v/>
      </c>
    </row>
    <row r="1103" spans="1:28" s="227" customFormat="1" ht="20.25">
      <c r="A1103" s="181"/>
      <c r="B1103" s="182" t="str">
        <f>IF(LEN(A1103)=0,"",INDEX('Smelter Look-up'!$A:$A,MATCH($A1103,'Smelter Look-up'!$E:$E,0)))</f>
        <v/>
      </c>
      <c r="C1103" s="186" t="str">
        <f>IF(LEN(A1103)=0,"",INDEX('Smelter Look-up'!$C:$C,MATCH($A1103,'Smelter Look-up'!$E:$E,0)))</f>
        <v/>
      </c>
      <c r="D1103" s="230" t="str">
        <f>IF(ISBLANK(A1103),"",INDEX('Smelter Look-up'!$C$5:$C$700,MATCH(A1103,'Smelter Look-up'!$E$5:$E$700,0)))</f>
        <v/>
      </c>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5"/>
        <v>0</v>
      </c>
      <c r="AB1103" s="228" t="str">
        <f t="shared" si="166"/>
        <v/>
      </c>
    </row>
    <row r="1104" spans="1:28" s="227" customFormat="1" ht="20.25">
      <c r="A1104" s="181"/>
      <c r="B1104" s="182" t="str">
        <f>IF(LEN(A1104)=0,"",INDEX('Smelter Look-up'!$A:$A,MATCH($A1104,'Smelter Look-up'!$E:$E,0)))</f>
        <v/>
      </c>
      <c r="C1104" s="186" t="str">
        <f>IF(LEN(A1104)=0,"",INDEX('Smelter Look-up'!$C:$C,MATCH($A1104,'Smelter Look-up'!$E:$E,0)))</f>
        <v/>
      </c>
      <c r="D1104" s="230" t="str">
        <f>IF(ISBLANK(A1104),"",INDEX('Smelter Look-up'!$C$5:$C$700,MATCH(A1104,'Smelter Look-up'!$E$5:$E$700,0)))</f>
        <v/>
      </c>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5"/>
        <v>0</v>
      </c>
      <c r="AB1104" s="228" t="str">
        <f t="shared" si="166"/>
        <v/>
      </c>
    </row>
    <row r="1105" spans="1:28" s="227" customFormat="1" ht="20.25">
      <c r="A1105" s="181"/>
      <c r="B1105" s="182" t="str">
        <f>IF(LEN(A1105)=0,"",INDEX('Smelter Look-up'!$A:$A,MATCH($A1105,'Smelter Look-up'!$E:$E,0)))</f>
        <v/>
      </c>
      <c r="C1105" s="186" t="str">
        <f>IF(LEN(A1105)=0,"",INDEX('Smelter Look-up'!$C:$C,MATCH($A1105,'Smelter Look-up'!$E:$E,0)))</f>
        <v/>
      </c>
      <c r="D1105" s="230" t="str">
        <f>IF(ISBLANK(A1105),"",INDEX('Smelter Look-up'!$C$5:$C$700,MATCH(A1105,'Smelter Look-up'!$E$5:$E$700,0)))</f>
        <v/>
      </c>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5"/>
        <v>0</v>
      </c>
      <c r="AB1105" s="228" t="str">
        <f t="shared" si="166"/>
        <v/>
      </c>
    </row>
    <row r="1106" spans="1:28" s="227" customFormat="1" ht="20.25">
      <c r="A1106" s="181"/>
      <c r="B1106" s="182" t="str">
        <f>IF(LEN(A1106)=0,"",INDEX('Smelter Look-up'!$A:$A,MATCH($A1106,'Smelter Look-up'!$E:$E,0)))</f>
        <v/>
      </c>
      <c r="C1106" s="186" t="str">
        <f>IF(LEN(A1106)=0,"",INDEX('Smelter Look-up'!$C:$C,MATCH($A1106,'Smelter Look-up'!$E:$E,0)))</f>
        <v/>
      </c>
      <c r="D1106" s="230" t="str">
        <f>IF(ISBLANK(A1106),"",INDEX('Smelter Look-up'!$C$5:$C$700,MATCH(A1106,'Smelter Look-up'!$E$5:$E$700,0)))</f>
        <v/>
      </c>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5"/>
        <v>0</v>
      </c>
      <c r="AB1106" s="228" t="str">
        <f t="shared" si="166"/>
        <v/>
      </c>
    </row>
    <row r="1107" spans="1:28" s="227" customFormat="1" ht="20.25">
      <c r="A1107" s="181"/>
      <c r="B1107" s="182" t="str">
        <f>IF(LEN(A1107)=0,"",INDEX('Smelter Look-up'!$A:$A,MATCH($A1107,'Smelter Look-up'!$E:$E,0)))</f>
        <v/>
      </c>
      <c r="C1107" s="186" t="str">
        <f>IF(LEN(A1107)=0,"",INDEX('Smelter Look-up'!$C:$C,MATCH($A1107,'Smelter Look-up'!$E:$E,0)))</f>
        <v/>
      </c>
      <c r="D1107" s="230" t="str">
        <f>IF(ISBLANK(A1107),"",INDEX('Smelter Look-up'!$C$5:$C$700,MATCH(A1107,'Smelter Look-up'!$E$5:$E$700,0)))</f>
        <v/>
      </c>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5"/>
        <v>0</v>
      </c>
      <c r="AB1107" s="228" t="str">
        <f t="shared" si="166"/>
        <v/>
      </c>
    </row>
    <row r="1108" spans="1:28" s="227" customFormat="1" ht="20.25">
      <c r="A1108" s="181"/>
      <c r="B1108" s="182" t="str">
        <f>IF(LEN(A1108)=0,"",INDEX('Smelter Look-up'!$A:$A,MATCH($A1108,'Smelter Look-up'!$E:$E,0)))</f>
        <v/>
      </c>
      <c r="C1108" s="186" t="str">
        <f>IF(LEN(A1108)=0,"",INDEX('Smelter Look-up'!$C:$C,MATCH($A1108,'Smelter Look-up'!$E:$E,0)))</f>
        <v/>
      </c>
      <c r="D1108" s="230" t="str">
        <f>IF(ISBLANK(A1108),"",INDEX('Smelter Look-up'!$C$5:$C$700,MATCH(A1108,'Smelter Look-up'!$E$5:$E$700,0)))</f>
        <v/>
      </c>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5"/>
        <v>0</v>
      </c>
      <c r="AB1108" s="228" t="str">
        <f t="shared" si="166"/>
        <v/>
      </c>
    </row>
    <row r="1109" spans="1:28" s="227" customFormat="1" ht="20.25">
      <c r="A1109" s="181"/>
      <c r="B1109" s="182" t="str">
        <f>IF(LEN(A1109)=0,"",INDEX('Smelter Look-up'!$A:$A,MATCH($A1109,'Smelter Look-up'!$E:$E,0)))</f>
        <v/>
      </c>
      <c r="C1109" s="186" t="str">
        <f>IF(LEN(A1109)=0,"",INDEX('Smelter Look-up'!$C:$C,MATCH($A1109,'Smelter Look-up'!$E:$E,0)))</f>
        <v/>
      </c>
      <c r="D1109" s="230" t="str">
        <f>IF(ISBLANK(A1109),"",INDEX('Smelter Look-up'!$C$5:$C$700,MATCH(A1109,'Smelter Look-up'!$E$5:$E$700,0)))</f>
        <v/>
      </c>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5"/>
        <v>0</v>
      </c>
      <c r="AB1109" s="228" t="str">
        <f t="shared" si="166"/>
        <v/>
      </c>
    </row>
    <row r="1110" spans="1:28" s="227" customFormat="1" ht="20.25">
      <c r="A1110" s="181"/>
      <c r="B1110" s="182" t="str">
        <f>IF(LEN(A1110)=0,"",INDEX('Smelter Look-up'!$A:$A,MATCH($A1110,'Smelter Look-up'!$E:$E,0)))</f>
        <v/>
      </c>
      <c r="C1110" s="186" t="str">
        <f>IF(LEN(A1110)=0,"",INDEX('Smelter Look-up'!$C:$C,MATCH($A1110,'Smelter Look-up'!$E:$E,0)))</f>
        <v/>
      </c>
      <c r="D1110" s="230" t="str">
        <f>IF(ISBLANK(A1110),"",INDEX('Smelter Look-up'!$C$5:$C$700,MATCH(A1110,'Smelter Look-up'!$E$5:$E$700,0)))</f>
        <v/>
      </c>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5"/>
        <v>0</v>
      </c>
      <c r="AB1110" s="228" t="str">
        <f t="shared" si="166"/>
        <v/>
      </c>
    </row>
    <row r="1111" spans="1:28" s="227" customFormat="1" ht="20.25">
      <c r="A1111" s="181"/>
      <c r="B1111" s="182" t="str">
        <f>IF(LEN(A1111)=0,"",INDEX('Smelter Look-up'!$A:$A,MATCH($A1111,'Smelter Look-up'!$E:$E,0)))</f>
        <v/>
      </c>
      <c r="C1111" s="186" t="str">
        <f>IF(LEN(A1111)=0,"",INDEX('Smelter Look-up'!$C:$C,MATCH($A1111,'Smelter Look-up'!$E:$E,0)))</f>
        <v/>
      </c>
      <c r="D1111" s="230" t="str">
        <f>IF(ISBLANK(A1111),"",INDEX('Smelter Look-up'!$C$5:$C$700,MATCH(A1111,'Smelter Look-up'!$E$5:$E$700,0)))</f>
        <v/>
      </c>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5"/>
        <v>0</v>
      </c>
      <c r="AB1111" s="228" t="str">
        <f t="shared" si="166"/>
        <v/>
      </c>
    </row>
    <row r="1112" spans="1:28" s="227" customFormat="1" ht="20.25">
      <c r="A1112" s="181"/>
      <c r="B1112" s="182" t="str">
        <f>IF(LEN(A1112)=0,"",INDEX('Smelter Look-up'!$A:$A,MATCH($A1112,'Smelter Look-up'!$E:$E,0)))</f>
        <v/>
      </c>
      <c r="C1112" s="186" t="str">
        <f>IF(LEN(A1112)=0,"",INDEX('Smelter Look-up'!$C:$C,MATCH($A1112,'Smelter Look-up'!$E:$E,0)))</f>
        <v/>
      </c>
      <c r="D1112" s="230" t="str">
        <f>IF(ISBLANK(A1112),"",INDEX('Smelter Look-up'!$C$5:$C$700,MATCH(A1112,'Smelter Look-up'!$E$5:$E$700,0)))</f>
        <v/>
      </c>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5"/>
        <v>0</v>
      </c>
      <c r="AB1112" s="228" t="str">
        <f t="shared" si="166"/>
        <v/>
      </c>
    </row>
    <row r="1113" spans="1:28" s="227" customFormat="1" ht="20.25">
      <c r="A1113" s="181"/>
      <c r="B1113" s="182" t="str">
        <f>IF(LEN(A1113)=0,"",INDEX('Smelter Look-up'!$A:$A,MATCH($A1113,'Smelter Look-up'!$E:$E,0)))</f>
        <v/>
      </c>
      <c r="C1113" s="186" t="str">
        <f>IF(LEN(A1113)=0,"",INDEX('Smelter Look-up'!$C:$C,MATCH($A1113,'Smelter Look-up'!$E:$E,0)))</f>
        <v/>
      </c>
      <c r="D1113" s="230" t="str">
        <f>IF(ISBLANK(A1113),"",INDEX('Smelter Look-up'!$C$5:$C$700,MATCH(A1113,'Smelter Look-up'!$E$5:$E$700,0)))</f>
        <v/>
      </c>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7">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8">IF(AND(C1113="Smelter not listed",OR(LEN(D1113)=0,LEN(E1113)=0)),1,0)</f>
        <v>0</v>
      </c>
      <c r="AB1113" s="228" t="str">
        <f t="shared" ref="AB1113:AB1143" si="169">B1113&amp;C1113</f>
        <v/>
      </c>
    </row>
    <row r="1114" spans="1:28" s="227" customFormat="1" ht="20.25">
      <c r="A1114" s="181"/>
      <c r="B1114" s="182" t="str">
        <f>IF(LEN(A1114)=0,"",INDEX('Smelter Look-up'!$A:$A,MATCH($A1114,'Smelter Look-up'!$E:$E,0)))</f>
        <v/>
      </c>
      <c r="C1114" s="186" t="str">
        <f>IF(LEN(A1114)=0,"",INDEX('Smelter Look-up'!$C:$C,MATCH($A1114,'Smelter Look-up'!$E:$E,0)))</f>
        <v/>
      </c>
      <c r="D1114" s="230" t="str">
        <f>IF(ISBLANK(A1114),"",INDEX('Smelter Look-up'!$C$5:$C$700,MATCH(A1114,'Smelter Look-up'!$E$5:$E$700,0)))</f>
        <v/>
      </c>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t="str">
        <f>IF(ISBLANK(A1115),"",INDEX('Smelter Look-up'!$C$5:$C$700,MATCH(A1115,'Smelter Look-up'!$E$5:$E$700,0)))</f>
        <v/>
      </c>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t="str">
        <f>IF(ISBLANK(A1116),"",INDEX('Smelter Look-up'!$C$5:$C$700,MATCH(A1116,'Smelter Look-up'!$E$5:$E$700,0)))</f>
        <v/>
      </c>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25">
      <c r="A1117" s="181"/>
      <c r="B1117" s="182" t="str">
        <f>IF(LEN(A1117)=0,"",INDEX('Smelter Look-up'!$A:$A,MATCH($A1117,'Smelter Look-up'!$E:$E,0)))</f>
        <v/>
      </c>
      <c r="C1117" s="186" t="str">
        <f>IF(LEN(A1117)=0,"",INDEX('Smelter Look-up'!$C:$C,MATCH($A1117,'Smelter Look-up'!$E:$E,0)))</f>
        <v/>
      </c>
      <c r="D1117" s="230" t="str">
        <f>IF(ISBLANK(A1117),"",INDEX('Smelter Look-up'!$C$5:$C$700,MATCH(A1117,'Smelter Look-up'!$E$5:$E$700,0)))</f>
        <v/>
      </c>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25">
      <c r="A1118" s="181"/>
      <c r="B1118" s="182" t="str">
        <f>IF(LEN(A1118)=0,"",INDEX('Smelter Look-up'!$A:$A,MATCH($A1118,'Smelter Look-up'!$E:$E,0)))</f>
        <v/>
      </c>
      <c r="C1118" s="186" t="str">
        <f>IF(LEN(A1118)=0,"",INDEX('Smelter Look-up'!$C:$C,MATCH($A1118,'Smelter Look-up'!$E:$E,0)))</f>
        <v/>
      </c>
      <c r="D1118" s="230" t="str">
        <f>IF(ISBLANK(A1118),"",INDEX('Smelter Look-up'!$C$5:$C$700,MATCH(A1118,'Smelter Look-up'!$E$5:$E$700,0)))</f>
        <v/>
      </c>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25">
      <c r="A1119" s="181"/>
      <c r="B1119" s="182" t="str">
        <f>IF(LEN(A1119)=0,"",INDEX('Smelter Look-up'!$A:$A,MATCH($A1119,'Smelter Look-up'!$E:$E,0)))</f>
        <v/>
      </c>
      <c r="C1119" s="186" t="str">
        <f>IF(LEN(A1119)=0,"",INDEX('Smelter Look-up'!$C:$C,MATCH($A1119,'Smelter Look-up'!$E:$E,0)))</f>
        <v/>
      </c>
      <c r="D1119" s="230" t="str">
        <f>IF(ISBLANK(A1119),"",INDEX('Smelter Look-up'!$C$5:$C$700,MATCH(A1119,'Smelter Look-up'!$E$5:$E$700,0)))</f>
        <v/>
      </c>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25">
      <c r="A1120" s="181"/>
      <c r="B1120" s="182" t="str">
        <f>IF(LEN(A1120)=0,"",INDEX('Smelter Look-up'!$A:$A,MATCH($A1120,'Smelter Look-up'!$E:$E,0)))</f>
        <v/>
      </c>
      <c r="C1120" s="186" t="str">
        <f>IF(LEN(A1120)=0,"",INDEX('Smelter Look-up'!$C:$C,MATCH($A1120,'Smelter Look-up'!$E:$E,0)))</f>
        <v/>
      </c>
      <c r="D1120" s="230" t="str">
        <f>IF(ISBLANK(A1120),"",INDEX('Smelter Look-up'!$C$5:$C$700,MATCH(A1120,'Smelter Look-up'!$E$5:$E$700,0)))</f>
        <v/>
      </c>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25">
      <c r="A1121" s="181"/>
      <c r="B1121" s="182" t="str">
        <f>IF(LEN(A1121)=0,"",INDEX('Smelter Look-up'!$A:$A,MATCH($A1121,'Smelter Look-up'!$E:$E,0)))</f>
        <v/>
      </c>
      <c r="C1121" s="186" t="str">
        <f>IF(LEN(A1121)=0,"",INDEX('Smelter Look-up'!$C:$C,MATCH($A1121,'Smelter Look-up'!$E:$E,0)))</f>
        <v/>
      </c>
      <c r="D1121" s="230" t="str">
        <f>IF(ISBLANK(A1121),"",INDEX('Smelter Look-up'!$C$5:$C$700,MATCH(A1121,'Smelter Look-up'!$E$5:$E$700,0)))</f>
        <v/>
      </c>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8"/>
        <v>0</v>
      </c>
      <c r="AB1121" s="228" t="str">
        <f t="shared" si="169"/>
        <v/>
      </c>
    </row>
    <row r="1122" spans="1:28" s="227" customFormat="1" ht="20.25">
      <c r="A1122" s="181"/>
      <c r="B1122" s="182" t="str">
        <f>IF(LEN(A1122)=0,"",INDEX('Smelter Look-up'!$A:$A,MATCH($A1122,'Smelter Look-up'!$E:$E,0)))</f>
        <v/>
      </c>
      <c r="C1122" s="186" t="str">
        <f>IF(LEN(A1122)=0,"",INDEX('Smelter Look-up'!$C:$C,MATCH($A1122,'Smelter Look-up'!$E:$E,0)))</f>
        <v/>
      </c>
      <c r="D1122" s="230" t="str">
        <f>IF(ISBLANK(A1122),"",INDEX('Smelter Look-up'!$C$5:$C$700,MATCH(A1122,'Smelter Look-up'!$E$5:$E$700,0)))</f>
        <v/>
      </c>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8"/>
        <v>0</v>
      </c>
      <c r="AB1122" s="228" t="str">
        <f t="shared" si="169"/>
        <v/>
      </c>
    </row>
    <row r="1123" spans="1:28" s="227" customFormat="1" ht="20.25">
      <c r="A1123" s="181"/>
      <c r="B1123" s="182" t="str">
        <f>IF(LEN(A1123)=0,"",INDEX('Smelter Look-up'!$A:$A,MATCH($A1123,'Smelter Look-up'!$E:$E,0)))</f>
        <v/>
      </c>
      <c r="C1123" s="186" t="str">
        <f>IF(LEN(A1123)=0,"",INDEX('Smelter Look-up'!$C:$C,MATCH($A1123,'Smelter Look-up'!$E:$E,0)))</f>
        <v/>
      </c>
      <c r="D1123" s="230" t="str">
        <f>IF(ISBLANK(A1123),"",INDEX('Smelter Look-up'!$C$5:$C$700,MATCH(A1123,'Smelter Look-up'!$E$5:$E$700,0)))</f>
        <v/>
      </c>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8"/>
        <v>0</v>
      </c>
      <c r="AB1123" s="228" t="str">
        <f t="shared" si="169"/>
        <v/>
      </c>
    </row>
    <row r="1124" spans="1:28" s="227" customFormat="1" ht="20.25">
      <c r="A1124" s="181"/>
      <c r="B1124" s="182" t="str">
        <f>IF(LEN(A1124)=0,"",INDEX('Smelter Look-up'!$A:$A,MATCH($A1124,'Smelter Look-up'!$E:$E,0)))</f>
        <v/>
      </c>
      <c r="C1124" s="186" t="str">
        <f>IF(LEN(A1124)=0,"",INDEX('Smelter Look-up'!$C:$C,MATCH($A1124,'Smelter Look-up'!$E:$E,0)))</f>
        <v/>
      </c>
      <c r="D1124" s="230" t="str">
        <f>IF(ISBLANK(A1124),"",INDEX('Smelter Look-up'!$C$5:$C$700,MATCH(A1124,'Smelter Look-up'!$E$5:$E$700,0)))</f>
        <v/>
      </c>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8"/>
        <v>0</v>
      </c>
      <c r="AB1124" s="228" t="str">
        <f t="shared" si="169"/>
        <v/>
      </c>
    </row>
    <row r="1125" spans="1:28" s="227" customFormat="1" ht="20.25">
      <c r="A1125" s="181"/>
      <c r="B1125" s="182" t="str">
        <f>IF(LEN(A1125)=0,"",INDEX('Smelter Look-up'!$A:$A,MATCH($A1125,'Smelter Look-up'!$E:$E,0)))</f>
        <v/>
      </c>
      <c r="C1125" s="186" t="str">
        <f>IF(LEN(A1125)=0,"",INDEX('Smelter Look-up'!$C:$C,MATCH($A1125,'Smelter Look-up'!$E:$E,0)))</f>
        <v/>
      </c>
      <c r="D1125" s="230" t="str">
        <f>IF(ISBLANK(A1125),"",INDEX('Smelter Look-up'!$C$5:$C$700,MATCH(A1125,'Smelter Look-up'!$E$5:$E$700,0)))</f>
        <v/>
      </c>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8"/>
        <v>0</v>
      </c>
      <c r="AB1125" s="228" t="str">
        <f t="shared" si="169"/>
        <v/>
      </c>
    </row>
    <row r="1126" spans="1:28" s="227" customFormat="1" ht="20.25">
      <c r="A1126" s="181"/>
      <c r="B1126" s="182" t="str">
        <f>IF(LEN(A1126)=0,"",INDEX('Smelter Look-up'!$A:$A,MATCH($A1126,'Smelter Look-up'!$E:$E,0)))</f>
        <v/>
      </c>
      <c r="C1126" s="186" t="str">
        <f>IF(LEN(A1126)=0,"",INDEX('Smelter Look-up'!$C:$C,MATCH($A1126,'Smelter Look-up'!$E:$E,0)))</f>
        <v/>
      </c>
      <c r="D1126" s="230" t="str">
        <f>IF(ISBLANK(A1126),"",INDEX('Smelter Look-up'!$C$5:$C$700,MATCH(A1126,'Smelter Look-up'!$E$5:$E$700,0)))</f>
        <v/>
      </c>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8"/>
        <v>0</v>
      </c>
      <c r="AB1126" s="228" t="str">
        <f t="shared" si="169"/>
        <v/>
      </c>
    </row>
    <row r="1127" spans="1:28" s="227" customFormat="1" ht="20.25">
      <c r="A1127" s="181"/>
      <c r="B1127" s="182" t="str">
        <f>IF(LEN(A1127)=0,"",INDEX('Smelter Look-up'!$A:$A,MATCH($A1127,'Smelter Look-up'!$E:$E,0)))</f>
        <v/>
      </c>
      <c r="C1127" s="186" t="str">
        <f>IF(LEN(A1127)=0,"",INDEX('Smelter Look-up'!$C:$C,MATCH($A1127,'Smelter Look-up'!$E:$E,0)))</f>
        <v/>
      </c>
      <c r="D1127" s="230" t="str">
        <f>IF(ISBLANK(A1127),"",INDEX('Smelter Look-up'!$C$5:$C$700,MATCH(A1127,'Smelter Look-up'!$E$5:$E$700,0)))</f>
        <v/>
      </c>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8"/>
        <v>0</v>
      </c>
      <c r="AB1127" s="228" t="str">
        <f t="shared" si="169"/>
        <v/>
      </c>
    </row>
    <row r="1128" spans="1:28" s="227" customFormat="1" ht="20.25">
      <c r="A1128" s="181"/>
      <c r="B1128" s="182" t="str">
        <f>IF(LEN(A1128)=0,"",INDEX('Smelter Look-up'!$A:$A,MATCH($A1128,'Smelter Look-up'!$E:$E,0)))</f>
        <v/>
      </c>
      <c r="C1128" s="186" t="str">
        <f>IF(LEN(A1128)=0,"",INDEX('Smelter Look-up'!$C:$C,MATCH($A1128,'Smelter Look-up'!$E:$E,0)))</f>
        <v/>
      </c>
      <c r="D1128" s="230" t="str">
        <f>IF(ISBLANK(A1128),"",INDEX('Smelter Look-up'!$C$5:$C$700,MATCH(A1128,'Smelter Look-up'!$E$5:$E$700,0)))</f>
        <v/>
      </c>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8"/>
        <v>0</v>
      </c>
      <c r="AB1128" s="228" t="str">
        <f t="shared" si="169"/>
        <v/>
      </c>
    </row>
    <row r="1129" spans="1:28" s="227" customFormat="1" ht="20.25">
      <c r="A1129" s="181"/>
      <c r="B1129" s="182" t="str">
        <f>IF(LEN(A1129)=0,"",INDEX('Smelter Look-up'!$A:$A,MATCH($A1129,'Smelter Look-up'!$E:$E,0)))</f>
        <v/>
      </c>
      <c r="C1129" s="186" t="str">
        <f>IF(LEN(A1129)=0,"",INDEX('Smelter Look-up'!$C:$C,MATCH($A1129,'Smelter Look-up'!$E:$E,0)))</f>
        <v/>
      </c>
      <c r="D1129" s="230" t="str">
        <f>IF(ISBLANK(A1129),"",INDEX('Smelter Look-up'!$C$5:$C$700,MATCH(A1129,'Smelter Look-up'!$E$5:$E$700,0)))</f>
        <v/>
      </c>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25">
      <c r="A1130" s="181"/>
      <c r="B1130" s="182" t="str">
        <f>IF(LEN(A1130)=0,"",INDEX('Smelter Look-up'!$A:$A,MATCH($A1130,'Smelter Look-up'!$E:$E,0)))</f>
        <v/>
      </c>
      <c r="C1130" s="186" t="str">
        <f>IF(LEN(A1130)=0,"",INDEX('Smelter Look-up'!$C:$C,MATCH($A1130,'Smelter Look-up'!$E:$E,0)))</f>
        <v/>
      </c>
      <c r="D1130" s="230" t="str">
        <f>IF(ISBLANK(A1130),"",INDEX('Smelter Look-up'!$C$5:$C$700,MATCH(A1130,'Smelter Look-up'!$E$5:$E$700,0)))</f>
        <v/>
      </c>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25">
      <c r="A1131" s="181"/>
      <c r="B1131" s="182" t="str">
        <f>IF(LEN(A1131)=0,"",INDEX('Smelter Look-up'!$A:$A,MATCH($A1131,'Smelter Look-up'!$E:$E,0)))</f>
        <v/>
      </c>
      <c r="C1131" s="186" t="str">
        <f>IF(LEN(A1131)=0,"",INDEX('Smelter Look-up'!$C:$C,MATCH($A1131,'Smelter Look-up'!$E:$E,0)))</f>
        <v/>
      </c>
      <c r="D1131" s="230" t="str">
        <f>IF(ISBLANK(A1131),"",INDEX('Smelter Look-up'!$C$5:$C$700,MATCH(A1131,'Smelter Look-up'!$E$5:$E$700,0)))</f>
        <v/>
      </c>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8"/>
        <v>0</v>
      </c>
      <c r="AB1131" s="228" t="str">
        <f t="shared" si="169"/>
        <v/>
      </c>
    </row>
    <row r="1132" spans="1:28" s="227" customFormat="1" ht="20.25">
      <c r="A1132" s="181"/>
      <c r="B1132" s="182" t="str">
        <f>IF(LEN(A1132)=0,"",INDEX('Smelter Look-up'!$A:$A,MATCH($A1132,'Smelter Look-up'!$E:$E,0)))</f>
        <v/>
      </c>
      <c r="C1132" s="186" t="str">
        <f>IF(LEN(A1132)=0,"",INDEX('Smelter Look-up'!$C:$C,MATCH($A1132,'Smelter Look-up'!$E:$E,0)))</f>
        <v/>
      </c>
      <c r="D1132" s="230" t="str">
        <f>IF(ISBLANK(A1132),"",INDEX('Smelter Look-up'!$C$5:$C$700,MATCH(A1132,'Smelter Look-up'!$E$5:$E$700,0)))</f>
        <v/>
      </c>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8"/>
        <v>0</v>
      </c>
      <c r="AB1132" s="228" t="str">
        <f t="shared" si="169"/>
        <v/>
      </c>
    </row>
    <row r="1133" spans="1:28" s="227" customFormat="1" ht="20.25">
      <c r="A1133" s="181"/>
      <c r="B1133" s="182" t="str">
        <f>IF(LEN(A1133)=0,"",INDEX('Smelter Look-up'!$A:$A,MATCH($A1133,'Smelter Look-up'!$E:$E,0)))</f>
        <v/>
      </c>
      <c r="C1133" s="186" t="str">
        <f>IF(LEN(A1133)=0,"",INDEX('Smelter Look-up'!$C:$C,MATCH($A1133,'Smelter Look-up'!$E:$E,0)))</f>
        <v/>
      </c>
      <c r="D1133" s="230" t="str">
        <f>IF(ISBLANK(A1133),"",INDEX('Smelter Look-up'!$C$5:$C$700,MATCH(A1133,'Smelter Look-up'!$E$5:$E$700,0)))</f>
        <v/>
      </c>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8"/>
        <v>0</v>
      </c>
      <c r="AB1133" s="228" t="str">
        <f t="shared" si="169"/>
        <v/>
      </c>
    </row>
    <row r="1134" spans="1:28" s="227" customFormat="1" ht="20.25">
      <c r="A1134" s="181"/>
      <c r="B1134" s="182" t="str">
        <f>IF(LEN(A1134)=0,"",INDEX('Smelter Look-up'!$A:$A,MATCH($A1134,'Smelter Look-up'!$E:$E,0)))</f>
        <v/>
      </c>
      <c r="C1134" s="186" t="str">
        <f>IF(LEN(A1134)=0,"",INDEX('Smelter Look-up'!$C:$C,MATCH($A1134,'Smelter Look-up'!$E:$E,0)))</f>
        <v/>
      </c>
      <c r="D1134" s="230" t="str">
        <f>IF(ISBLANK(A1134),"",INDEX('Smelter Look-up'!$C$5:$C$700,MATCH(A1134,'Smelter Look-up'!$E$5:$E$700,0)))</f>
        <v/>
      </c>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8"/>
        <v>0</v>
      </c>
      <c r="AB1134" s="228" t="str">
        <f t="shared" si="169"/>
        <v/>
      </c>
    </row>
    <row r="1135" spans="1:28" s="227" customFormat="1" ht="20.25">
      <c r="A1135" s="181"/>
      <c r="B1135" s="182" t="str">
        <f>IF(LEN(A1135)=0,"",INDEX('Smelter Look-up'!$A:$A,MATCH($A1135,'Smelter Look-up'!$E:$E,0)))</f>
        <v/>
      </c>
      <c r="C1135" s="186" t="str">
        <f>IF(LEN(A1135)=0,"",INDEX('Smelter Look-up'!$C:$C,MATCH($A1135,'Smelter Look-up'!$E:$E,0)))</f>
        <v/>
      </c>
      <c r="D1135" s="230" t="str">
        <f>IF(ISBLANK(A1135),"",INDEX('Smelter Look-up'!$C$5:$C$700,MATCH(A1135,'Smelter Look-up'!$E$5:$E$700,0)))</f>
        <v/>
      </c>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8"/>
        <v>0</v>
      </c>
      <c r="AB1135" s="228" t="str">
        <f t="shared" si="169"/>
        <v/>
      </c>
    </row>
    <row r="1136" spans="1:28" s="227" customFormat="1" ht="20.25">
      <c r="A1136" s="181"/>
      <c r="B1136" s="182" t="str">
        <f>IF(LEN(A1136)=0,"",INDEX('Smelter Look-up'!$A:$A,MATCH($A1136,'Smelter Look-up'!$E:$E,0)))</f>
        <v/>
      </c>
      <c r="C1136" s="186" t="str">
        <f>IF(LEN(A1136)=0,"",INDEX('Smelter Look-up'!$C:$C,MATCH($A1136,'Smelter Look-up'!$E:$E,0)))</f>
        <v/>
      </c>
      <c r="D1136" s="230" t="str">
        <f>IF(ISBLANK(A1136),"",INDEX('Smelter Look-up'!$C$5:$C$700,MATCH(A1136,'Smelter Look-up'!$E$5:$E$700,0)))</f>
        <v/>
      </c>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8"/>
        <v>0</v>
      </c>
      <c r="AB1136" s="228" t="str">
        <f t="shared" si="169"/>
        <v/>
      </c>
    </row>
    <row r="1137" spans="1:28" s="227" customFormat="1" ht="20.25">
      <c r="A1137" s="181"/>
      <c r="B1137" s="182" t="str">
        <f>IF(LEN(A1137)=0,"",INDEX('Smelter Look-up'!$A:$A,MATCH($A1137,'Smelter Look-up'!$E:$E,0)))</f>
        <v/>
      </c>
      <c r="C1137" s="186" t="str">
        <f>IF(LEN(A1137)=0,"",INDEX('Smelter Look-up'!$C:$C,MATCH($A1137,'Smelter Look-up'!$E:$E,0)))</f>
        <v/>
      </c>
      <c r="D1137" s="230" t="str">
        <f>IF(ISBLANK(A1137),"",INDEX('Smelter Look-up'!$C$5:$C$700,MATCH(A1137,'Smelter Look-up'!$E$5:$E$700,0)))</f>
        <v/>
      </c>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8"/>
        <v>0</v>
      </c>
      <c r="AB1137" s="228" t="str">
        <f t="shared" si="169"/>
        <v/>
      </c>
    </row>
    <row r="1138" spans="1:28" s="227" customFormat="1" ht="20.25">
      <c r="A1138" s="181"/>
      <c r="B1138" s="182" t="str">
        <f>IF(LEN(A1138)=0,"",INDEX('Smelter Look-up'!$A:$A,MATCH($A1138,'Smelter Look-up'!$E:$E,0)))</f>
        <v/>
      </c>
      <c r="C1138" s="186" t="str">
        <f>IF(LEN(A1138)=0,"",INDEX('Smelter Look-up'!$C:$C,MATCH($A1138,'Smelter Look-up'!$E:$E,0)))</f>
        <v/>
      </c>
      <c r="D1138" s="230" t="str">
        <f>IF(ISBLANK(A1138),"",INDEX('Smelter Look-up'!$C$5:$C$700,MATCH(A1138,'Smelter Look-up'!$E$5:$E$700,0)))</f>
        <v/>
      </c>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8"/>
        <v>0</v>
      </c>
      <c r="AB1138" s="228" t="str">
        <f t="shared" si="169"/>
        <v/>
      </c>
    </row>
    <row r="1139" spans="1:28" s="227" customFormat="1" ht="20.25">
      <c r="A1139" s="181"/>
      <c r="B1139" s="182" t="str">
        <f>IF(LEN(A1139)=0,"",INDEX('Smelter Look-up'!$A:$A,MATCH($A1139,'Smelter Look-up'!$E:$E,0)))</f>
        <v/>
      </c>
      <c r="C1139" s="186" t="str">
        <f>IF(LEN(A1139)=0,"",INDEX('Smelter Look-up'!$C:$C,MATCH($A1139,'Smelter Look-up'!$E:$E,0)))</f>
        <v/>
      </c>
      <c r="D1139" s="230" t="str">
        <f>IF(ISBLANK(A1139),"",INDEX('Smelter Look-up'!$C$5:$C$700,MATCH(A1139,'Smelter Look-up'!$E$5:$E$700,0)))</f>
        <v/>
      </c>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8"/>
        <v>0</v>
      </c>
      <c r="AB1139" s="228" t="str">
        <f t="shared" si="169"/>
        <v/>
      </c>
    </row>
    <row r="1140" spans="1:28" s="227" customFormat="1" ht="20.25">
      <c r="A1140" s="181"/>
      <c r="B1140" s="182" t="str">
        <f>IF(LEN(A1140)=0,"",INDEX('Smelter Look-up'!$A:$A,MATCH($A1140,'Smelter Look-up'!$E:$E,0)))</f>
        <v/>
      </c>
      <c r="C1140" s="186" t="str">
        <f>IF(LEN(A1140)=0,"",INDEX('Smelter Look-up'!$C:$C,MATCH($A1140,'Smelter Look-up'!$E:$E,0)))</f>
        <v/>
      </c>
      <c r="D1140" s="230" t="str">
        <f>IF(ISBLANK(A1140),"",INDEX('Smelter Look-up'!$C$5:$C$700,MATCH(A1140,'Smelter Look-up'!$E$5:$E$700,0)))</f>
        <v/>
      </c>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8"/>
        <v>0</v>
      </c>
      <c r="AB1140" s="228" t="str">
        <f t="shared" si="169"/>
        <v/>
      </c>
    </row>
    <row r="1141" spans="1:28" s="227" customFormat="1" ht="20.25">
      <c r="A1141" s="181"/>
      <c r="B1141" s="182" t="str">
        <f>IF(LEN(A1141)=0,"",INDEX('Smelter Look-up'!$A:$A,MATCH($A1141,'Smelter Look-up'!$E:$E,0)))</f>
        <v/>
      </c>
      <c r="C1141" s="186" t="str">
        <f>IF(LEN(A1141)=0,"",INDEX('Smelter Look-up'!$C:$C,MATCH($A1141,'Smelter Look-up'!$E:$E,0)))</f>
        <v/>
      </c>
      <c r="D1141" s="230" t="str">
        <f>IF(ISBLANK(A1141),"",INDEX('Smelter Look-up'!$C$5:$C$700,MATCH(A1141,'Smelter Look-up'!$E$5:$E$700,0)))</f>
        <v/>
      </c>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8"/>
        <v>0</v>
      </c>
      <c r="AB1141" s="228" t="str">
        <f t="shared" si="169"/>
        <v/>
      </c>
    </row>
    <row r="1142" spans="1:28" s="227" customFormat="1" ht="20.25">
      <c r="A1142" s="181"/>
      <c r="B1142" s="182" t="str">
        <f>IF(LEN(A1142)=0,"",INDEX('Smelter Look-up'!$A:$A,MATCH($A1142,'Smelter Look-up'!$E:$E,0)))</f>
        <v/>
      </c>
      <c r="C1142" s="186" t="str">
        <f>IF(LEN(A1142)=0,"",INDEX('Smelter Look-up'!$C:$C,MATCH($A1142,'Smelter Look-up'!$E:$E,0)))</f>
        <v/>
      </c>
      <c r="D1142" s="230" t="str">
        <f>IF(ISBLANK(A1142),"",INDEX('Smelter Look-up'!$C$5:$C$700,MATCH(A1142,'Smelter Look-up'!$E$5:$E$700,0)))</f>
        <v/>
      </c>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8"/>
        <v>0</v>
      </c>
      <c r="AB1142" s="228" t="str">
        <f t="shared" si="169"/>
        <v/>
      </c>
    </row>
    <row r="1143" spans="1:28" s="227" customFormat="1" ht="20.25">
      <c r="A1143" s="181"/>
      <c r="B1143" s="182" t="str">
        <f>IF(LEN(A1143)=0,"",INDEX('Smelter Look-up'!$A:$A,MATCH($A1143,'Smelter Look-up'!$E:$E,0)))</f>
        <v/>
      </c>
      <c r="C1143" s="186" t="str">
        <f>IF(LEN(A1143)=0,"",INDEX('Smelter Look-up'!$C:$C,MATCH($A1143,'Smelter Look-up'!$E:$E,0)))</f>
        <v/>
      </c>
      <c r="D1143" s="230" t="str">
        <f>IF(ISBLANK(A1143),"",INDEX('Smelter Look-up'!$C$5:$C$700,MATCH(A1143,'Smelter Look-up'!$E$5:$E$700,0)))</f>
        <v/>
      </c>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8"/>
        <v>0</v>
      </c>
      <c r="AB1143" s="228" t="str">
        <f t="shared" si="169"/>
        <v/>
      </c>
    </row>
    <row r="1144" spans="1:28" s="227" customFormat="1" ht="20.25">
      <c r="A1144" s="181"/>
      <c r="B1144" s="182" t="str">
        <f>IF(LEN(A1144)=0,"",INDEX('Smelter Look-up'!$A:$A,MATCH($A1144,'Smelter Look-up'!$E:$E,0)))</f>
        <v/>
      </c>
      <c r="C1144" s="186" t="str">
        <f>IF(LEN(A1144)=0,"",INDEX('Smelter Look-up'!$C:$C,MATCH($A1144,'Smelter Look-up'!$E:$E,0)))</f>
        <v/>
      </c>
      <c r="D1144" s="230" t="str">
        <f>IF(ISBLANK(A1144),"",INDEX('Smelter Look-up'!$C$5:$C$700,MATCH(A1144,'Smelter Look-up'!$E$5:$E$700,0)))</f>
        <v/>
      </c>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70">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71">IF(AND(C1144="Smelter not listed",OR(LEN(D1144)=0,LEN(E1144)=0)),1,0)</f>
        <v>0</v>
      </c>
      <c r="AB1144" s="228" t="str">
        <f t="shared" ref="AB1144" si="172">B1144&amp;C1144</f>
        <v/>
      </c>
    </row>
    <row r="1145" spans="1:28" s="227" customFormat="1" ht="20.25">
      <c r="A1145" s="293"/>
      <c r="B1145" s="182" t="str">
        <f>IF(LEN(A1145)=0,"",INDEX('Smelter Look-up'!$A:$A,MATCH($A1145,'Smelter Look-up'!$E:$E,0)))</f>
        <v/>
      </c>
      <c r="C1145" s="186" t="str">
        <f>IF(LEN(A1145)=0,"",INDEX('Smelter Look-up'!$C:$C,MATCH($A1145,'Smelter Look-up'!$E:$E,0)))</f>
        <v/>
      </c>
      <c r="D1145" s="230" t="str">
        <f>IF(ISBLANK(A1145),"",INDEX('Smelter Look-up'!$C$5:$C$700,MATCH(A1145,'Smelter Look-up'!$E$5:$E$700,0)))</f>
        <v/>
      </c>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73">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74">IF(AND(C1145="Smelter not listed",OR(LEN(D1145)=0,LEN(E1145)=0)),1,0)</f>
        <v>0</v>
      </c>
      <c r="AB1145" s="228" t="str">
        <f t="shared" ref="AB1145:AB1176" si="175">B1145&amp;C1145</f>
        <v/>
      </c>
    </row>
    <row r="1146" spans="1:28" s="227" customFormat="1" ht="20.25">
      <c r="A1146" s="293"/>
      <c r="B1146" s="182" t="str">
        <f>IF(LEN(A1146)=0,"",INDEX('Smelter Look-up'!$A:$A,MATCH($A1146,'Smelter Look-up'!$E:$E,0)))</f>
        <v/>
      </c>
      <c r="C1146" s="186" t="str">
        <f>IF(LEN(A1146)=0,"",INDEX('Smelter Look-up'!$C:$C,MATCH($A1146,'Smelter Look-up'!$E:$E,0)))</f>
        <v/>
      </c>
      <c r="D1146" s="230" t="str">
        <f>IF(ISBLANK(A1146),"",INDEX('Smelter Look-up'!$C$5:$C$700,MATCH(A1146,'Smelter Look-up'!$E$5:$E$700,0)))</f>
        <v/>
      </c>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25">
      <c r="A1147" s="262"/>
      <c r="B1147" s="182" t="str">
        <f>IF(LEN(A1147)=0,"",INDEX('Smelter Look-up'!$A:$A,MATCH($A1147,'Smelter Look-up'!$E:$E,0)))</f>
        <v/>
      </c>
      <c r="C1147" s="186" t="str">
        <f>IF(LEN(A1147)=0,"",INDEX('Smelter Look-up'!$C:$C,MATCH($A1147,'Smelter Look-up'!$E:$E,0)))</f>
        <v/>
      </c>
      <c r="D1147" s="230" t="str">
        <f>IF(ISBLANK(A1147),"",INDEX('Smelter Look-up'!$C$5:$C$700,MATCH(A1147,'Smelter Look-up'!$E$5:$E$700,0)))</f>
        <v/>
      </c>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25">
      <c r="A1148" s="262"/>
      <c r="B1148" s="182" t="str">
        <f>IF(LEN(A1148)=0,"",INDEX('Smelter Look-up'!$A:$A,MATCH($A1148,'Smelter Look-up'!$E:$E,0)))</f>
        <v/>
      </c>
      <c r="C1148" s="186" t="str">
        <f>IF(LEN(A1148)=0,"",INDEX('Smelter Look-up'!$C:$C,MATCH($A1148,'Smelter Look-up'!$E:$E,0)))</f>
        <v/>
      </c>
      <c r="D1148" s="230" t="str">
        <f>IF(ISBLANK(A1148),"",INDEX('Smelter Look-up'!$C$5:$C$700,MATCH(A1148,'Smelter Look-up'!$E$5:$E$700,0)))</f>
        <v/>
      </c>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25">
      <c r="A1149" s="262"/>
      <c r="B1149" s="182" t="str">
        <f>IF(LEN(A1149)=0,"",INDEX('Smelter Look-up'!$A:$A,MATCH($A1149,'Smelter Look-up'!$E:$E,0)))</f>
        <v/>
      </c>
      <c r="C1149" s="186" t="str">
        <f>IF(LEN(A1149)=0,"",INDEX('Smelter Look-up'!$C:$C,MATCH($A1149,'Smelter Look-up'!$E:$E,0)))</f>
        <v/>
      </c>
      <c r="D1149" s="230" t="str">
        <f>IF(ISBLANK(A1149),"",INDEX('Smelter Look-up'!$C$5:$C$700,MATCH(A1149,'Smelter Look-up'!$E$5:$E$700,0)))</f>
        <v/>
      </c>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25">
      <c r="A1150" s="262"/>
      <c r="B1150" s="182" t="str">
        <f>IF(LEN(A1150)=0,"",INDEX('Smelter Look-up'!$A:$A,MATCH($A1150,'Smelter Look-up'!$E:$E,0)))</f>
        <v/>
      </c>
      <c r="C1150" s="186" t="str">
        <f>IF(LEN(A1150)=0,"",INDEX('Smelter Look-up'!$C:$C,MATCH($A1150,'Smelter Look-up'!$E:$E,0)))</f>
        <v/>
      </c>
      <c r="D1150" s="230" t="str">
        <f>IF(ISBLANK(A1150),"",INDEX('Smelter Look-up'!$C$5:$C$700,MATCH(A1150,'Smelter Look-up'!$E$5:$E$700,0)))</f>
        <v/>
      </c>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25">
      <c r="A1151" s="262"/>
      <c r="B1151" s="182" t="str">
        <f>IF(LEN(A1151)=0,"",INDEX('Smelter Look-up'!$A:$A,MATCH($A1151,'Smelter Look-up'!$E:$E,0)))</f>
        <v/>
      </c>
      <c r="C1151" s="186" t="str">
        <f>IF(LEN(A1151)=0,"",INDEX('Smelter Look-up'!$C:$C,MATCH($A1151,'Smelter Look-up'!$E:$E,0)))</f>
        <v/>
      </c>
      <c r="D1151" s="230" t="str">
        <f>IF(ISBLANK(A1151),"",INDEX('Smelter Look-up'!$C$5:$C$700,MATCH(A1151,'Smelter Look-up'!$E$5:$E$700,0)))</f>
        <v/>
      </c>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25">
      <c r="A1152" s="262"/>
      <c r="B1152" s="182" t="str">
        <f>IF(LEN(A1152)=0,"",INDEX('Smelter Look-up'!$A:$A,MATCH($A1152,'Smelter Look-up'!$E:$E,0)))</f>
        <v/>
      </c>
      <c r="C1152" s="186" t="str">
        <f>IF(LEN(A1152)=0,"",INDEX('Smelter Look-up'!$C:$C,MATCH($A1152,'Smelter Look-up'!$E:$E,0)))</f>
        <v/>
      </c>
      <c r="D1152" s="230" t="str">
        <f>IF(ISBLANK(A1152),"",INDEX('Smelter Look-up'!$C$5:$C$700,MATCH(A1152,'Smelter Look-up'!$E$5:$E$700,0)))</f>
        <v/>
      </c>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25">
      <c r="A1153" s="262"/>
      <c r="B1153" s="182" t="str">
        <f>IF(LEN(A1153)=0,"",INDEX('Smelter Look-up'!$A:$A,MATCH($A1153,'Smelter Look-up'!$E:$E,0)))</f>
        <v/>
      </c>
      <c r="C1153" s="186" t="str">
        <f>IF(LEN(A1153)=0,"",INDEX('Smelter Look-up'!$C:$C,MATCH($A1153,'Smelter Look-up'!$E:$E,0)))</f>
        <v/>
      </c>
      <c r="D1153" s="230" t="str">
        <f>IF(ISBLANK(A1153),"",INDEX('Smelter Look-up'!$C$5:$C$700,MATCH(A1153,'Smelter Look-up'!$E$5:$E$700,0)))</f>
        <v/>
      </c>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25">
      <c r="A1154" s="262"/>
      <c r="B1154" s="182" t="str">
        <f>IF(LEN(A1154)=0,"",INDEX('Smelter Look-up'!$A:$A,MATCH($A1154,'Smelter Look-up'!$E:$E,0)))</f>
        <v/>
      </c>
      <c r="C1154" s="186" t="str">
        <f>IF(LEN(A1154)=0,"",INDEX('Smelter Look-up'!$C:$C,MATCH($A1154,'Smelter Look-up'!$E:$E,0)))</f>
        <v/>
      </c>
      <c r="D1154" s="230" t="str">
        <f>IF(ISBLANK(A1154),"",INDEX('Smelter Look-up'!$C$5:$C$700,MATCH(A1154,'Smelter Look-up'!$E$5:$E$700,0)))</f>
        <v/>
      </c>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25">
      <c r="A1155" s="262"/>
      <c r="B1155" s="182" t="str">
        <f>IF(LEN(A1155)=0,"",INDEX('Smelter Look-up'!$A:$A,MATCH($A1155,'Smelter Look-up'!$E:$E,0)))</f>
        <v/>
      </c>
      <c r="C1155" s="186" t="str">
        <f>IF(LEN(A1155)=0,"",INDEX('Smelter Look-up'!$C:$C,MATCH($A1155,'Smelter Look-up'!$E:$E,0)))</f>
        <v/>
      </c>
      <c r="D1155" s="230" t="str">
        <f>IF(ISBLANK(A1155),"",INDEX('Smelter Look-up'!$C$5:$C$700,MATCH(A1155,'Smelter Look-up'!$E$5:$E$700,0)))</f>
        <v/>
      </c>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25">
      <c r="A1156" s="262"/>
      <c r="B1156" s="182" t="str">
        <f>IF(LEN(A1156)=0,"",INDEX('Smelter Look-up'!$A:$A,MATCH($A1156,'Smelter Look-up'!$E:$E,0)))</f>
        <v/>
      </c>
      <c r="C1156" s="186" t="str">
        <f>IF(LEN(A1156)=0,"",INDEX('Smelter Look-up'!$C:$C,MATCH($A1156,'Smelter Look-up'!$E:$E,0)))</f>
        <v/>
      </c>
      <c r="D1156" s="230" t="str">
        <f>IF(ISBLANK(A1156),"",INDEX('Smelter Look-up'!$C$5:$C$700,MATCH(A1156,'Smelter Look-up'!$E$5:$E$700,0)))</f>
        <v/>
      </c>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25">
      <c r="A1157" s="262"/>
      <c r="B1157" s="182" t="str">
        <f>IF(LEN(A1157)=0,"",INDEX('Smelter Look-up'!$A:$A,MATCH($A1157,'Smelter Look-up'!$E:$E,0)))</f>
        <v/>
      </c>
      <c r="C1157" s="186" t="str">
        <f>IF(LEN(A1157)=0,"",INDEX('Smelter Look-up'!$C:$C,MATCH($A1157,'Smelter Look-up'!$E:$E,0)))</f>
        <v/>
      </c>
      <c r="D1157" s="230" t="str">
        <f>IF(ISBLANK(A1157),"",INDEX('Smelter Look-up'!$C$5:$C$700,MATCH(A1157,'Smelter Look-up'!$E$5:$E$700,0)))</f>
        <v/>
      </c>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25">
      <c r="A1158" s="262"/>
      <c r="B1158" s="182" t="str">
        <f>IF(LEN(A1158)=0,"",INDEX('Smelter Look-up'!$A:$A,MATCH($A1158,'Smelter Look-up'!$E:$E,0)))</f>
        <v/>
      </c>
      <c r="C1158" s="186" t="str">
        <f>IF(LEN(A1158)=0,"",INDEX('Smelter Look-up'!$C:$C,MATCH($A1158,'Smelter Look-up'!$E:$E,0)))</f>
        <v/>
      </c>
      <c r="D1158" s="230" t="str">
        <f>IF(ISBLANK(A1158),"",INDEX('Smelter Look-up'!$C$5:$C$700,MATCH(A1158,'Smelter Look-up'!$E$5:$E$700,0)))</f>
        <v/>
      </c>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25">
      <c r="A1159" s="181"/>
      <c r="B1159" s="182" t="str">
        <f>IF(LEN(A1159)=0,"",INDEX('Smelter Look-up'!$A:$A,MATCH($A1159,'Smelter Look-up'!$E:$E,0)))</f>
        <v/>
      </c>
      <c r="C1159" s="186" t="str">
        <f>IF(LEN(A1159)=0,"",INDEX('Smelter Look-up'!$C:$C,MATCH($A1159,'Smelter Look-up'!$E:$E,0)))</f>
        <v/>
      </c>
      <c r="D1159" s="230" t="str">
        <f>IF(ISBLANK(A1159),"",INDEX('Smelter Look-up'!$C$5:$C$700,MATCH(A1159,'Smelter Look-up'!$E$5:$E$700,0)))</f>
        <v/>
      </c>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4"/>
        <v>0</v>
      </c>
      <c r="AB1159" s="228" t="str">
        <f t="shared" si="175"/>
        <v/>
      </c>
    </row>
    <row r="1160" spans="1:28" s="227" customFormat="1" ht="20.25">
      <c r="A1160" s="181"/>
      <c r="B1160" s="182" t="str">
        <f>IF(LEN(A1160)=0,"",INDEX('Smelter Look-up'!$A:$A,MATCH($A1160,'Smelter Look-up'!$E:$E,0)))</f>
        <v/>
      </c>
      <c r="C1160" s="186" t="str">
        <f>IF(LEN(A1160)=0,"",INDEX('Smelter Look-up'!$C:$C,MATCH($A1160,'Smelter Look-up'!$E:$E,0)))</f>
        <v/>
      </c>
      <c r="D1160" s="230" t="str">
        <f>IF(ISBLANK(A1160),"",INDEX('Smelter Look-up'!$C$5:$C$700,MATCH(A1160,'Smelter Look-up'!$E$5:$E$700,0)))</f>
        <v/>
      </c>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4"/>
        <v>0</v>
      </c>
      <c r="AB1160" s="228" t="str">
        <f t="shared" si="175"/>
        <v/>
      </c>
    </row>
    <row r="1161" spans="1:28" s="227" customFormat="1" ht="20.25">
      <c r="A1161" s="181"/>
      <c r="B1161" s="182" t="str">
        <f>IF(LEN(A1161)=0,"",INDEX('Smelter Look-up'!$A:$A,MATCH($A1161,'Smelter Look-up'!$E:$E,0)))</f>
        <v/>
      </c>
      <c r="C1161" s="186" t="str">
        <f>IF(LEN(A1161)=0,"",INDEX('Smelter Look-up'!$C:$C,MATCH($A1161,'Smelter Look-up'!$E:$E,0)))</f>
        <v/>
      </c>
      <c r="D1161" s="230" t="str">
        <f>IF(ISBLANK(A1161),"",INDEX('Smelter Look-up'!$C$5:$C$700,MATCH(A1161,'Smelter Look-up'!$E$5:$E$700,0)))</f>
        <v/>
      </c>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25">
      <c r="A1162" s="181"/>
      <c r="B1162" s="182" t="str">
        <f>IF(LEN(A1162)=0,"",INDEX('Smelter Look-up'!$A:$A,MATCH($A1162,'Smelter Look-up'!$E:$E,0)))</f>
        <v/>
      </c>
      <c r="C1162" s="186" t="str">
        <f>IF(LEN(A1162)=0,"",INDEX('Smelter Look-up'!$C:$C,MATCH($A1162,'Smelter Look-up'!$E:$E,0)))</f>
        <v/>
      </c>
      <c r="D1162" s="230" t="str">
        <f>IF(ISBLANK(A1162),"",INDEX('Smelter Look-up'!$C$5:$C$700,MATCH(A1162,'Smelter Look-up'!$E$5:$E$700,0)))</f>
        <v/>
      </c>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25">
      <c r="A1163" s="181"/>
      <c r="B1163" s="182" t="str">
        <f>IF(LEN(A1163)=0,"",INDEX('Smelter Look-up'!$A:$A,MATCH($A1163,'Smelter Look-up'!$E:$E,0)))</f>
        <v/>
      </c>
      <c r="C1163" s="186" t="str">
        <f>IF(LEN(A1163)=0,"",INDEX('Smelter Look-up'!$C:$C,MATCH($A1163,'Smelter Look-up'!$E:$E,0)))</f>
        <v/>
      </c>
      <c r="D1163" s="230" t="str">
        <f>IF(ISBLANK(A1163),"",INDEX('Smelter Look-up'!$C$5:$C$700,MATCH(A1163,'Smelter Look-up'!$E$5:$E$700,0)))</f>
        <v/>
      </c>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25">
      <c r="A1164" s="181"/>
      <c r="B1164" s="182" t="str">
        <f>IF(LEN(A1164)=0,"",INDEX('Smelter Look-up'!$A:$A,MATCH($A1164,'Smelter Look-up'!$E:$E,0)))</f>
        <v/>
      </c>
      <c r="C1164" s="186" t="str">
        <f>IF(LEN(A1164)=0,"",INDEX('Smelter Look-up'!$C:$C,MATCH($A1164,'Smelter Look-up'!$E:$E,0)))</f>
        <v/>
      </c>
      <c r="D1164" s="230" t="str">
        <f>IF(ISBLANK(A1164),"",INDEX('Smelter Look-up'!$C$5:$C$700,MATCH(A1164,'Smelter Look-up'!$E$5:$E$700,0)))</f>
        <v/>
      </c>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4"/>
        <v>0</v>
      </c>
      <c r="AB1164" s="228" t="str">
        <f t="shared" si="175"/>
        <v/>
      </c>
    </row>
    <row r="1165" spans="1:28" s="227" customFormat="1" ht="20.25">
      <c r="A1165" s="181"/>
      <c r="B1165" s="182" t="str">
        <f>IF(LEN(A1165)=0,"",INDEX('Smelter Look-up'!$A:$A,MATCH($A1165,'Smelter Look-up'!$E:$E,0)))</f>
        <v/>
      </c>
      <c r="C1165" s="186" t="str">
        <f>IF(LEN(A1165)=0,"",INDEX('Smelter Look-up'!$C:$C,MATCH($A1165,'Smelter Look-up'!$E:$E,0)))</f>
        <v/>
      </c>
      <c r="D1165" s="230" t="str">
        <f>IF(ISBLANK(A1165),"",INDEX('Smelter Look-up'!$C$5:$C$700,MATCH(A1165,'Smelter Look-up'!$E$5:$E$700,0)))</f>
        <v/>
      </c>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4"/>
        <v>0</v>
      </c>
      <c r="AB1165" s="228" t="str">
        <f t="shared" si="175"/>
        <v/>
      </c>
    </row>
    <row r="1166" spans="1:28" s="227" customFormat="1" ht="20.25">
      <c r="A1166" s="181"/>
      <c r="B1166" s="182" t="str">
        <f>IF(LEN(A1166)=0,"",INDEX('Smelter Look-up'!$A:$A,MATCH($A1166,'Smelter Look-up'!$E:$E,0)))</f>
        <v/>
      </c>
      <c r="C1166" s="186" t="str">
        <f>IF(LEN(A1166)=0,"",INDEX('Smelter Look-up'!$C:$C,MATCH($A1166,'Smelter Look-up'!$E:$E,0)))</f>
        <v/>
      </c>
      <c r="D1166" s="230" t="str">
        <f>IF(ISBLANK(A1166),"",INDEX('Smelter Look-up'!$C$5:$C$700,MATCH(A1166,'Smelter Look-up'!$E$5:$E$700,0)))</f>
        <v/>
      </c>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4"/>
        <v>0</v>
      </c>
      <c r="AB1166" s="228" t="str">
        <f t="shared" si="175"/>
        <v/>
      </c>
    </row>
    <row r="1167" spans="1:28" s="227" customFormat="1" ht="20.25">
      <c r="A1167" s="181"/>
      <c r="B1167" s="182" t="str">
        <f>IF(LEN(A1167)=0,"",INDEX('Smelter Look-up'!$A:$A,MATCH($A1167,'Smelter Look-up'!$E:$E,0)))</f>
        <v/>
      </c>
      <c r="C1167" s="186" t="str">
        <f>IF(LEN(A1167)=0,"",INDEX('Smelter Look-up'!$C:$C,MATCH($A1167,'Smelter Look-up'!$E:$E,0)))</f>
        <v/>
      </c>
      <c r="D1167" s="230" t="str">
        <f>IF(ISBLANK(A1167),"",INDEX('Smelter Look-up'!$C$5:$C$700,MATCH(A1167,'Smelter Look-up'!$E$5:$E$700,0)))</f>
        <v/>
      </c>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4"/>
        <v>0</v>
      </c>
      <c r="AB1167" s="228" t="str">
        <f t="shared" si="175"/>
        <v/>
      </c>
    </row>
    <row r="1168" spans="1:28" s="227" customFormat="1" ht="20.25">
      <c r="A1168" s="181"/>
      <c r="B1168" s="182" t="str">
        <f>IF(LEN(A1168)=0,"",INDEX('Smelter Look-up'!$A:$A,MATCH($A1168,'Smelter Look-up'!$E:$E,0)))</f>
        <v/>
      </c>
      <c r="C1168" s="186" t="str">
        <f>IF(LEN(A1168)=0,"",INDEX('Smelter Look-up'!$C:$C,MATCH($A1168,'Smelter Look-up'!$E:$E,0)))</f>
        <v/>
      </c>
      <c r="D1168" s="230" t="str">
        <f>IF(ISBLANK(A1168),"",INDEX('Smelter Look-up'!$C$5:$C$700,MATCH(A1168,'Smelter Look-up'!$E$5:$E$700,0)))</f>
        <v/>
      </c>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4"/>
        <v>0</v>
      </c>
      <c r="AB1168" s="228" t="str">
        <f t="shared" si="175"/>
        <v/>
      </c>
    </row>
    <row r="1169" spans="1:28" s="227" customFormat="1" ht="20.25">
      <c r="A1169" s="181"/>
      <c r="B1169" s="182" t="str">
        <f>IF(LEN(A1169)=0,"",INDEX('Smelter Look-up'!$A:$A,MATCH($A1169,'Smelter Look-up'!$E:$E,0)))</f>
        <v/>
      </c>
      <c r="C1169" s="186" t="str">
        <f>IF(LEN(A1169)=0,"",INDEX('Smelter Look-up'!$C:$C,MATCH($A1169,'Smelter Look-up'!$E:$E,0)))</f>
        <v/>
      </c>
      <c r="D1169" s="230" t="str">
        <f>IF(ISBLANK(A1169),"",INDEX('Smelter Look-up'!$C$5:$C$700,MATCH(A1169,'Smelter Look-up'!$E$5:$E$700,0)))</f>
        <v/>
      </c>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4"/>
        <v>0</v>
      </c>
      <c r="AB1169" s="228" t="str">
        <f t="shared" si="175"/>
        <v/>
      </c>
    </row>
    <row r="1170" spans="1:28" s="227" customFormat="1" ht="20.25">
      <c r="A1170" s="181"/>
      <c r="B1170" s="182" t="str">
        <f>IF(LEN(A1170)=0,"",INDEX('Smelter Look-up'!$A:$A,MATCH($A1170,'Smelter Look-up'!$E:$E,0)))</f>
        <v/>
      </c>
      <c r="C1170" s="186" t="str">
        <f>IF(LEN(A1170)=0,"",INDEX('Smelter Look-up'!$C:$C,MATCH($A1170,'Smelter Look-up'!$E:$E,0)))</f>
        <v/>
      </c>
      <c r="D1170" s="230" t="str">
        <f>IF(ISBLANK(A1170),"",INDEX('Smelter Look-up'!$C$5:$C$700,MATCH(A1170,'Smelter Look-up'!$E$5:$E$700,0)))</f>
        <v/>
      </c>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4"/>
        <v>0</v>
      </c>
      <c r="AB1170" s="228" t="str">
        <f t="shared" si="175"/>
        <v/>
      </c>
    </row>
    <row r="1171" spans="1:28" s="227" customFormat="1" ht="20.25">
      <c r="A1171" s="181"/>
      <c r="B1171" s="182" t="str">
        <f>IF(LEN(A1171)=0,"",INDEX('Smelter Look-up'!$A:$A,MATCH($A1171,'Smelter Look-up'!$E:$E,0)))</f>
        <v/>
      </c>
      <c r="C1171" s="186" t="str">
        <f>IF(LEN(A1171)=0,"",INDEX('Smelter Look-up'!$C:$C,MATCH($A1171,'Smelter Look-up'!$E:$E,0)))</f>
        <v/>
      </c>
      <c r="D1171" s="230" t="str">
        <f>IF(ISBLANK(A1171),"",INDEX('Smelter Look-up'!$C$5:$C$700,MATCH(A1171,'Smelter Look-up'!$E$5:$E$700,0)))</f>
        <v/>
      </c>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4"/>
        <v>0</v>
      </c>
      <c r="AB1171" s="228" t="str">
        <f t="shared" si="175"/>
        <v/>
      </c>
    </row>
    <row r="1172" spans="1:28" s="227" customFormat="1" ht="20.25">
      <c r="A1172" s="181"/>
      <c r="B1172" s="182" t="str">
        <f>IF(LEN(A1172)=0,"",INDEX('Smelter Look-up'!$A:$A,MATCH($A1172,'Smelter Look-up'!$E:$E,0)))</f>
        <v/>
      </c>
      <c r="C1172" s="186" t="str">
        <f>IF(LEN(A1172)=0,"",INDEX('Smelter Look-up'!$C:$C,MATCH($A1172,'Smelter Look-up'!$E:$E,0)))</f>
        <v/>
      </c>
      <c r="D1172" s="230" t="str">
        <f>IF(ISBLANK(A1172),"",INDEX('Smelter Look-up'!$C$5:$C$700,MATCH(A1172,'Smelter Look-up'!$E$5:$E$700,0)))</f>
        <v/>
      </c>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4"/>
        <v>0</v>
      </c>
      <c r="AB1172" s="228" t="str">
        <f t="shared" si="175"/>
        <v/>
      </c>
    </row>
    <row r="1173" spans="1:28" s="227" customFormat="1" ht="20.25">
      <c r="A1173" s="181"/>
      <c r="B1173" s="182" t="str">
        <f>IF(LEN(A1173)=0,"",INDEX('Smelter Look-up'!$A:$A,MATCH($A1173,'Smelter Look-up'!$E:$E,0)))</f>
        <v/>
      </c>
      <c r="C1173" s="186" t="str">
        <f>IF(LEN(A1173)=0,"",INDEX('Smelter Look-up'!$C:$C,MATCH($A1173,'Smelter Look-up'!$E:$E,0)))</f>
        <v/>
      </c>
      <c r="D1173" s="230" t="str">
        <f>IF(ISBLANK(A1173),"",INDEX('Smelter Look-up'!$C$5:$C$700,MATCH(A1173,'Smelter Look-up'!$E$5:$E$700,0)))</f>
        <v/>
      </c>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4"/>
        <v>0</v>
      </c>
      <c r="AB1173" s="228" t="str">
        <f t="shared" si="175"/>
        <v/>
      </c>
    </row>
    <row r="1174" spans="1:28" s="227" customFormat="1" ht="20.25">
      <c r="A1174" s="181"/>
      <c r="B1174" s="182" t="str">
        <f>IF(LEN(A1174)=0,"",INDEX('Smelter Look-up'!$A:$A,MATCH($A1174,'Smelter Look-up'!$E:$E,0)))</f>
        <v/>
      </c>
      <c r="C1174" s="186" t="str">
        <f>IF(LEN(A1174)=0,"",INDEX('Smelter Look-up'!$C:$C,MATCH($A1174,'Smelter Look-up'!$E:$E,0)))</f>
        <v/>
      </c>
      <c r="D1174" s="230" t="str">
        <f>IF(ISBLANK(A1174),"",INDEX('Smelter Look-up'!$C$5:$C$700,MATCH(A1174,'Smelter Look-up'!$E$5:$E$700,0)))</f>
        <v/>
      </c>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4"/>
        <v>0</v>
      </c>
      <c r="AB1174" s="228" t="str">
        <f t="shared" si="175"/>
        <v/>
      </c>
    </row>
    <row r="1175" spans="1:28" s="227" customFormat="1" ht="20.25">
      <c r="A1175" s="181"/>
      <c r="B1175" s="182" t="str">
        <f>IF(LEN(A1175)=0,"",INDEX('Smelter Look-up'!$A:$A,MATCH($A1175,'Smelter Look-up'!$E:$E,0)))</f>
        <v/>
      </c>
      <c r="C1175" s="186" t="str">
        <f>IF(LEN(A1175)=0,"",INDEX('Smelter Look-up'!$C:$C,MATCH($A1175,'Smelter Look-up'!$E:$E,0)))</f>
        <v/>
      </c>
      <c r="D1175" s="230" t="str">
        <f>IF(ISBLANK(A1175),"",INDEX('Smelter Look-up'!$C$5:$C$700,MATCH(A1175,'Smelter Look-up'!$E$5:$E$700,0)))</f>
        <v/>
      </c>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4"/>
        <v>0</v>
      </c>
      <c r="AB1175" s="228" t="str">
        <f t="shared" si="175"/>
        <v/>
      </c>
    </row>
    <row r="1176" spans="1:28" s="227" customFormat="1" ht="20.25">
      <c r="A1176" s="181"/>
      <c r="B1176" s="182" t="str">
        <f>IF(LEN(A1176)=0,"",INDEX('Smelter Look-up'!$A:$A,MATCH($A1176,'Smelter Look-up'!$E:$E,0)))</f>
        <v/>
      </c>
      <c r="C1176" s="186" t="str">
        <f>IF(LEN(A1176)=0,"",INDEX('Smelter Look-up'!$C:$C,MATCH($A1176,'Smelter Look-up'!$E:$E,0)))</f>
        <v/>
      </c>
      <c r="D1176" s="230" t="str">
        <f>IF(ISBLANK(A1176),"",INDEX('Smelter Look-up'!$C$5:$C$700,MATCH(A1176,'Smelter Look-up'!$E$5:$E$700,0)))</f>
        <v/>
      </c>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4"/>
        <v>0</v>
      </c>
      <c r="AB1176" s="228" t="str">
        <f t="shared" si="175"/>
        <v/>
      </c>
    </row>
    <row r="1177" spans="1:28" s="227" customFormat="1" ht="20.25">
      <c r="A1177" s="181"/>
      <c r="B1177" s="182" t="str">
        <f>IF(LEN(A1177)=0,"",INDEX('Smelter Look-up'!$A:$A,MATCH($A1177,'Smelter Look-up'!$E:$E,0)))</f>
        <v/>
      </c>
      <c r="C1177" s="186" t="str">
        <f>IF(LEN(A1177)=0,"",INDEX('Smelter Look-up'!$C:$C,MATCH($A1177,'Smelter Look-up'!$E:$E,0)))</f>
        <v/>
      </c>
      <c r="D1177" s="230" t="str">
        <f>IF(ISBLANK(A1177),"",INDEX('Smelter Look-up'!$C$5:$C$700,MATCH(A1177,'Smelter Look-up'!$E$5:$E$700,0)))</f>
        <v/>
      </c>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76">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7">IF(AND(C1177="Smelter not listed",OR(LEN(D1177)=0,LEN(E1177)=0)),1,0)</f>
        <v>0</v>
      </c>
      <c r="AB1177" s="228" t="str">
        <f t="shared" ref="AB1177:AB1207" si="178">B1177&amp;C1177</f>
        <v/>
      </c>
    </row>
    <row r="1178" spans="1:28" s="227" customFormat="1" ht="20.25">
      <c r="A1178" s="181"/>
      <c r="B1178" s="182" t="str">
        <f>IF(LEN(A1178)=0,"",INDEX('Smelter Look-up'!$A:$A,MATCH($A1178,'Smelter Look-up'!$E:$E,0)))</f>
        <v/>
      </c>
      <c r="C1178" s="186" t="str">
        <f>IF(LEN(A1178)=0,"",INDEX('Smelter Look-up'!$C:$C,MATCH($A1178,'Smelter Look-up'!$E:$E,0)))</f>
        <v/>
      </c>
      <c r="D1178" s="230" t="str">
        <f>IF(ISBLANK(A1178),"",INDEX('Smelter Look-up'!$C$5:$C$700,MATCH(A1178,'Smelter Look-up'!$E$5:$E$700,0)))</f>
        <v/>
      </c>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t="str">
        <f>IF(ISBLANK(A1179),"",INDEX('Smelter Look-up'!$C$5:$C$700,MATCH(A1179,'Smelter Look-up'!$E$5:$E$700,0)))</f>
        <v/>
      </c>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t="str">
        <f>IF(ISBLANK(A1180),"",INDEX('Smelter Look-up'!$C$5:$C$700,MATCH(A1180,'Smelter Look-up'!$E$5:$E$700,0)))</f>
        <v/>
      </c>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25">
      <c r="A1181" s="181"/>
      <c r="B1181" s="182" t="str">
        <f>IF(LEN(A1181)=0,"",INDEX('Smelter Look-up'!$A:$A,MATCH($A1181,'Smelter Look-up'!$E:$E,0)))</f>
        <v/>
      </c>
      <c r="C1181" s="186" t="str">
        <f>IF(LEN(A1181)=0,"",INDEX('Smelter Look-up'!$C:$C,MATCH($A1181,'Smelter Look-up'!$E:$E,0)))</f>
        <v/>
      </c>
      <c r="D1181" s="230" t="str">
        <f>IF(ISBLANK(A1181),"",INDEX('Smelter Look-up'!$C$5:$C$700,MATCH(A1181,'Smelter Look-up'!$E$5:$E$700,0)))</f>
        <v/>
      </c>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25">
      <c r="A1182" s="181"/>
      <c r="B1182" s="182" t="str">
        <f>IF(LEN(A1182)=0,"",INDEX('Smelter Look-up'!$A:$A,MATCH($A1182,'Smelter Look-up'!$E:$E,0)))</f>
        <v/>
      </c>
      <c r="C1182" s="186" t="str">
        <f>IF(LEN(A1182)=0,"",INDEX('Smelter Look-up'!$C:$C,MATCH($A1182,'Smelter Look-up'!$E:$E,0)))</f>
        <v/>
      </c>
      <c r="D1182" s="230" t="str">
        <f>IF(ISBLANK(A1182),"",INDEX('Smelter Look-up'!$C$5:$C$700,MATCH(A1182,'Smelter Look-up'!$E$5:$E$700,0)))</f>
        <v/>
      </c>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25">
      <c r="A1183" s="181"/>
      <c r="B1183" s="182" t="str">
        <f>IF(LEN(A1183)=0,"",INDEX('Smelter Look-up'!$A:$A,MATCH($A1183,'Smelter Look-up'!$E:$E,0)))</f>
        <v/>
      </c>
      <c r="C1183" s="186" t="str">
        <f>IF(LEN(A1183)=0,"",INDEX('Smelter Look-up'!$C:$C,MATCH($A1183,'Smelter Look-up'!$E:$E,0)))</f>
        <v/>
      </c>
      <c r="D1183" s="230" t="str">
        <f>IF(ISBLANK(A1183),"",INDEX('Smelter Look-up'!$C$5:$C$700,MATCH(A1183,'Smelter Look-up'!$E$5:$E$700,0)))</f>
        <v/>
      </c>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25">
      <c r="A1184" s="181"/>
      <c r="B1184" s="182" t="str">
        <f>IF(LEN(A1184)=0,"",INDEX('Smelter Look-up'!$A:$A,MATCH($A1184,'Smelter Look-up'!$E:$E,0)))</f>
        <v/>
      </c>
      <c r="C1184" s="186" t="str">
        <f>IF(LEN(A1184)=0,"",INDEX('Smelter Look-up'!$C:$C,MATCH($A1184,'Smelter Look-up'!$E:$E,0)))</f>
        <v/>
      </c>
      <c r="D1184" s="230" t="str">
        <f>IF(ISBLANK(A1184),"",INDEX('Smelter Look-up'!$C$5:$C$700,MATCH(A1184,'Smelter Look-up'!$E$5:$E$700,0)))</f>
        <v/>
      </c>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25">
      <c r="A1185" s="181"/>
      <c r="B1185" s="182" t="str">
        <f>IF(LEN(A1185)=0,"",INDEX('Smelter Look-up'!$A:$A,MATCH($A1185,'Smelter Look-up'!$E:$E,0)))</f>
        <v/>
      </c>
      <c r="C1185" s="186" t="str">
        <f>IF(LEN(A1185)=0,"",INDEX('Smelter Look-up'!$C:$C,MATCH($A1185,'Smelter Look-up'!$E:$E,0)))</f>
        <v/>
      </c>
      <c r="D1185" s="230" t="str">
        <f>IF(ISBLANK(A1185),"",INDEX('Smelter Look-up'!$C$5:$C$700,MATCH(A1185,'Smelter Look-up'!$E$5:$E$700,0)))</f>
        <v/>
      </c>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7"/>
        <v>0</v>
      </c>
      <c r="AB1185" s="228" t="str">
        <f t="shared" si="178"/>
        <v/>
      </c>
    </row>
    <row r="1186" spans="1:28" s="227" customFormat="1" ht="20.25">
      <c r="A1186" s="181"/>
      <c r="B1186" s="182" t="str">
        <f>IF(LEN(A1186)=0,"",INDEX('Smelter Look-up'!$A:$A,MATCH($A1186,'Smelter Look-up'!$E:$E,0)))</f>
        <v/>
      </c>
      <c r="C1186" s="186" t="str">
        <f>IF(LEN(A1186)=0,"",INDEX('Smelter Look-up'!$C:$C,MATCH($A1186,'Smelter Look-up'!$E:$E,0)))</f>
        <v/>
      </c>
      <c r="D1186" s="230" t="str">
        <f>IF(ISBLANK(A1186),"",INDEX('Smelter Look-up'!$C$5:$C$700,MATCH(A1186,'Smelter Look-up'!$E$5:$E$700,0)))</f>
        <v/>
      </c>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7"/>
        <v>0</v>
      </c>
      <c r="AB1186" s="228" t="str">
        <f t="shared" si="178"/>
        <v/>
      </c>
    </row>
    <row r="1187" spans="1:28" s="227" customFormat="1" ht="20.25">
      <c r="A1187" s="181"/>
      <c r="B1187" s="182" t="str">
        <f>IF(LEN(A1187)=0,"",INDEX('Smelter Look-up'!$A:$A,MATCH($A1187,'Smelter Look-up'!$E:$E,0)))</f>
        <v/>
      </c>
      <c r="C1187" s="186" t="str">
        <f>IF(LEN(A1187)=0,"",INDEX('Smelter Look-up'!$C:$C,MATCH($A1187,'Smelter Look-up'!$E:$E,0)))</f>
        <v/>
      </c>
      <c r="D1187" s="230" t="str">
        <f>IF(ISBLANK(A1187),"",INDEX('Smelter Look-up'!$C$5:$C$700,MATCH(A1187,'Smelter Look-up'!$E$5:$E$700,0)))</f>
        <v/>
      </c>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7"/>
        <v>0</v>
      </c>
      <c r="AB1187" s="228" t="str">
        <f t="shared" si="178"/>
        <v/>
      </c>
    </row>
    <row r="1188" spans="1:28" s="227" customFormat="1" ht="20.25">
      <c r="A1188" s="181"/>
      <c r="B1188" s="182" t="str">
        <f>IF(LEN(A1188)=0,"",INDEX('Smelter Look-up'!$A:$A,MATCH($A1188,'Smelter Look-up'!$E:$E,0)))</f>
        <v/>
      </c>
      <c r="C1188" s="186" t="str">
        <f>IF(LEN(A1188)=0,"",INDEX('Smelter Look-up'!$C:$C,MATCH($A1188,'Smelter Look-up'!$E:$E,0)))</f>
        <v/>
      </c>
      <c r="D1188" s="230" t="str">
        <f>IF(ISBLANK(A1188),"",INDEX('Smelter Look-up'!$C$5:$C$700,MATCH(A1188,'Smelter Look-up'!$E$5:$E$700,0)))</f>
        <v/>
      </c>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7"/>
        <v>0</v>
      </c>
      <c r="AB1188" s="228" t="str">
        <f t="shared" si="178"/>
        <v/>
      </c>
    </row>
    <row r="1189" spans="1:28" s="227" customFormat="1" ht="20.25">
      <c r="A1189" s="181"/>
      <c r="B1189" s="182" t="str">
        <f>IF(LEN(A1189)=0,"",INDEX('Smelter Look-up'!$A:$A,MATCH($A1189,'Smelter Look-up'!$E:$E,0)))</f>
        <v/>
      </c>
      <c r="C1189" s="186" t="str">
        <f>IF(LEN(A1189)=0,"",INDEX('Smelter Look-up'!$C:$C,MATCH($A1189,'Smelter Look-up'!$E:$E,0)))</f>
        <v/>
      </c>
      <c r="D1189" s="230" t="str">
        <f>IF(ISBLANK(A1189),"",INDEX('Smelter Look-up'!$C$5:$C$700,MATCH(A1189,'Smelter Look-up'!$E$5:$E$700,0)))</f>
        <v/>
      </c>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7"/>
        <v>0</v>
      </c>
      <c r="AB1189" s="228" t="str">
        <f t="shared" si="178"/>
        <v/>
      </c>
    </row>
    <row r="1190" spans="1:28" s="227" customFormat="1" ht="20.25">
      <c r="A1190" s="181"/>
      <c r="B1190" s="182" t="str">
        <f>IF(LEN(A1190)=0,"",INDEX('Smelter Look-up'!$A:$A,MATCH($A1190,'Smelter Look-up'!$E:$E,0)))</f>
        <v/>
      </c>
      <c r="C1190" s="186" t="str">
        <f>IF(LEN(A1190)=0,"",INDEX('Smelter Look-up'!$C:$C,MATCH($A1190,'Smelter Look-up'!$E:$E,0)))</f>
        <v/>
      </c>
      <c r="D1190" s="230" t="str">
        <f>IF(ISBLANK(A1190),"",INDEX('Smelter Look-up'!$C$5:$C$700,MATCH(A1190,'Smelter Look-up'!$E$5:$E$700,0)))</f>
        <v/>
      </c>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7"/>
        <v>0</v>
      </c>
      <c r="AB1190" s="228" t="str">
        <f t="shared" si="178"/>
        <v/>
      </c>
    </row>
    <row r="1191" spans="1:28" s="227" customFormat="1" ht="20.25">
      <c r="A1191" s="181"/>
      <c r="B1191" s="182" t="str">
        <f>IF(LEN(A1191)=0,"",INDEX('Smelter Look-up'!$A:$A,MATCH($A1191,'Smelter Look-up'!$E:$E,0)))</f>
        <v/>
      </c>
      <c r="C1191" s="186" t="str">
        <f>IF(LEN(A1191)=0,"",INDEX('Smelter Look-up'!$C:$C,MATCH($A1191,'Smelter Look-up'!$E:$E,0)))</f>
        <v/>
      </c>
      <c r="D1191" s="230" t="str">
        <f>IF(ISBLANK(A1191),"",INDEX('Smelter Look-up'!$C$5:$C$700,MATCH(A1191,'Smelter Look-up'!$E$5:$E$700,0)))</f>
        <v/>
      </c>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7"/>
        <v>0</v>
      </c>
      <c r="AB1191" s="228" t="str">
        <f t="shared" si="178"/>
        <v/>
      </c>
    </row>
    <row r="1192" spans="1:28" s="227" customFormat="1" ht="20.25">
      <c r="A1192" s="181"/>
      <c r="B1192" s="182" t="str">
        <f>IF(LEN(A1192)=0,"",INDEX('Smelter Look-up'!$A:$A,MATCH($A1192,'Smelter Look-up'!$E:$E,0)))</f>
        <v/>
      </c>
      <c r="C1192" s="186" t="str">
        <f>IF(LEN(A1192)=0,"",INDEX('Smelter Look-up'!$C:$C,MATCH($A1192,'Smelter Look-up'!$E:$E,0)))</f>
        <v/>
      </c>
      <c r="D1192" s="230" t="str">
        <f>IF(ISBLANK(A1192),"",INDEX('Smelter Look-up'!$C$5:$C$700,MATCH(A1192,'Smelter Look-up'!$E$5:$E$700,0)))</f>
        <v/>
      </c>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7"/>
        <v>0</v>
      </c>
      <c r="AB1192" s="228" t="str">
        <f t="shared" si="178"/>
        <v/>
      </c>
    </row>
    <row r="1193" spans="1:28" s="227" customFormat="1" ht="20.25">
      <c r="A1193" s="181"/>
      <c r="B1193" s="182" t="str">
        <f>IF(LEN(A1193)=0,"",INDEX('Smelter Look-up'!$A:$A,MATCH($A1193,'Smelter Look-up'!$E:$E,0)))</f>
        <v/>
      </c>
      <c r="C1193" s="186" t="str">
        <f>IF(LEN(A1193)=0,"",INDEX('Smelter Look-up'!$C:$C,MATCH($A1193,'Smelter Look-up'!$E:$E,0)))</f>
        <v/>
      </c>
      <c r="D1193" s="230" t="str">
        <f>IF(ISBLANK(A1193),"",INDEX('Smelter Look-up'!$C$5:$C$700,MATCH(A1193,'Smelter Look-up'!$E$5:$E$700,0)))</f>
        <v/>
      </c>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25">
      <c r="A1194" s="181"/>
      <c r="B1194" s="182" t="str">
        <f>IF(LEN(A1194)=0,"",INDEX('Smelter Look-up'!$A:$A,MATCH($A1194,'Smelter Look-up'!$E:$E,0)))</f>
        <v/>
      </c>
      <c r="C1194" s="186" t="str">
        <f>IF(LEN(A1194)=0,"",INDEX('Smelter Look-up'!$C:$C,MATCH($A1194,'Smelter Look-up'!$E:$E,0)))</f>
        <v/>
      </c>
      <c r="D1194" s="230" t="str">
        <f>IF(ISBLANK(A1194),"",INDEX('Smelter Look-up'!$C$5:$C$700,MATCH(A1194,'Smelter Look-up'!$E$5:$E$700,0)))</f>
        <v/>
      </c>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25">
      <c r="A1195" s="181"/>
      <c r="B1195" s="182" t="str">
        <f>IF(LEN(A1195)=0,"",INDEX('Smelter Look-up'!$A:$A,MATCH($A1195,'Smelter Look-up'!$E:$E,0)))</f>
        <v/>
      </c>
      <c r="C1195" s="186" t="str">
        <f>IF(LEN(A1195)=0,"",INDEX('Smelter Look-up'!$C:$C,MATCH($A1195,'Smelter Look-up'!$E:$E,0)))</f>
        <v/>
      </c>
      <c r="D1195" s="230" t="str">
        <f>IF(ISBLANK(A1195),"",INDEX('Smelter Look-up'!$C$5:$C$700,MATCH(A1195,'Smelter Look-up'!$E$5:$E$700,0)))</f>
        <v/>
      </c>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7"/>
        <v>0</v>
      </c>
      <c r="AB1195" s="228" t="str">
        <f t="shared" si="178"/>
        <v/>
      </c>
    </row>
    <row r="1196" spans="1:28" s="227" customFormat="1" ht="20.25">
      <c r="A1196" s="181"/>
      <c r="B1196" s="182" t="str">
        <f>IF(LEN(A1196)=0,"",INDEX('Smelter Look-up'!$A:$A,MATCH($A1196,'Smelter Look-up'!$E:$E,0)))</f>
        <v/>
      </c>
      <c r="C1196" s="186" t="str">
        <f>IF(LEN(A1196)=0,"",INDEX('Smelter Look-up'!$C:$C,MATCH($A1196,'Smelter Look-up'!$E:$E,0)))</f>
        <v/>
      </c>
      <c r="D1196" s="230" t="str">
        <f>IF(ISBLANK(A1196),"",INDEX('Smelter Look-up'!$C$5:$C$700,MATCH(A1196,'Smelter Look-up'!$E$5:$E$700,0)))</f>
        <v/>
      </c>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7"/>
        <v>0</v>
      </c>
      <c r="AB1196" s="228" t="str">
        <f t="shared" si="178"/>
        <v/>
      </c>
    </row>
    <row r="1197" spans="1:28" s="227" customFormat="1" ht="20.25">
      <c r="A1197" s="181"/>
      <c r="B1197" s="182" t="str">
        <f>IF(LEN(A1197)=0,"",INDEX('Smelter Look-up'!$A:$A,MATCH($A1197,'Smelter Look-up'!$E:$E,0)))</f>
        <v/>
      </c>
      <c r="C1197" s="186" t="str">
        <f>IF(LEN(A1197)=0,"",INDEX('Smelter Look-up'!$C:$C,MATCH($A1197,'Smelter Look-up'!$E:$E,0)))</f>
        <v/>
      </c>
      <c r="D1197" s="230" t="str">
        <f>IF(ISBLANK(A1197),"",INDEX('Smelter Look-up'!$C$5:$C$700,MATCH(A1197,'Smelter Look-up'!$E$5:$E$700,0)))</f>
        <v/>
      </c>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7"/>
        <v>0</v>
      </c>
      <c r="AB1197" s="228" t="str">
        <f t="shared" si="178"/>
        <v/>
      </c>
    </row>
    <row r="1198" spans="1:28" s="227" customFormat="1" ht="20.25">
      <c r="A1198" s="181"/>
      <c r="B1198" s="182" t="str">
        <f>IF(LEN(A1198)=0,"",INDEX('Smelter Look-up'!$A:$A,MATCH($A1198,'Smelter Look-up'!$E:$E,0)))</f>
        <v/>
      </c>
      <c r="C1198" s="186" t="str">
        <f>IF(LEN(A1198)=0,"",INDEX('Smelter Look-up'!$C:$C,MATCH($A1198,'Smelter Look-up'!$E:$E,0)))</f>
        <v/>
      </c>
      <c r="D1198" s="230" t="str">
        <f>IF(ISBLANK(A1198),"",INDEX('Smelter Look-up'!$C$5:$C$700,MATCH(A1198,'Smelter Look-up'!$E$5:$E$700,0)))</f>
        <v/>
      </c>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7"/>
        <v>0</v>
      </c>
      <c r="AB1198" s="228" t="str">
        <f t="shared" si="178"/>
        <v/>
      </c>
    </row>
    <row r="1199" spans="1:28" s="227" customFormat="1" ht="20.25">
      <c r="A1199" s="181"/>
      <c r="B1199" s="182" t="str">
        <f>IF(LEN(A1199)=0,"",INDEX('Smelter Look-up'!$A:$A,MATCH($A1199,'Smelter Look-up'!$E:$E,0)))</f>
        <v/>
      </c>
      <c r="C1199" s="186" t="str">
        <f>IF(LEN(A1199)=0,"",INDEX('Smelter Look-up'!$C:$C,MATCH($A1199,'Smelter Look-up'!$E:$E,0)))</f>
        <v/>
      </c>
      <c r="D1199" s="230" t="str">
        <f>IF(ISBLANK(A1199),"",INDEX('Smelter Look-up'!$C$5:$C$700,MATCH(A1199,'Smelter Look-up'!$E$5:$E$700,0)))</f>
        <v/>
      </c>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7"/>
        <v>0</v>
      </c>
      <c r="AB1199" s="228" t="str">
        <f t="shared" si="178"/>
        <v/>
      </c>
    </row>
    <row r="1200" spans="1:28" s="227" customFormat="1" ht="20.25">
      <c r="A1200" s="181"/>
      <c r="B1200" s="182" t="str">
        <f>IF(LEN(A1200)=0,"",INDEX('Smelter Look-up'!$A:$A,MATCH($A1200,'Smelter Look-up'!$E:$E,0)))</f>
        <v/>
      </c>
      <c r="C1200" s="186" t="str">
        <f>IF(LEN(A1200)=0,"",INDEX('Smelter Look-up'!$C:$C,MATCH($A1200,'Smelter Look-up'!$E:$E,0)))</f>
        <v/>
      </c>
      <c r="D1200" s="230" t="str">
        <f>IF(ISBLANK(A1200),"",INDEX('Smelter Look-up'!$C$5:$C$700,MATCH(A1200,'Smelter Look-up'!$E$5:$E$700,0)))</f>
        <v/>
      </c>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7"/>
        <v>0</v>
      </c>
      <c r="AB1200" s="228" t="str">
        <f t="shared" si="178"/>
        <v/>
      </c>
    </row>
    <row r="1201" spans="1:28" s="227" customFormat="1" ht="20.25">
      <c r="A1201" s="181"/>
      <c r="B1201" s="182" t="str">
        <f>IF(LEN(A1201)=0,"",INDEX('Smelter Look-up'!$A:$A,MATCH($A1201,'Smelter Look-up'!$E:$E,0)))</f>
        <v/>
      </c>
      <c r="C1201" s="186" t="str">
        <f>IF(LEN(A1201)=0,"",INDEX('Smelter Look-up'!$C:$C,MATCH($A1201,'Smelter Look-up'!$E:$E,0)))</f>
        <v/>
      </c>
      <c r="D1201" s="230" t="str">
        <f>IF(ISBLANK(A1201),"",INDEX('Smelter Look-up'!$C$5:$C$700,MATCH(A1201,'Smelter Look-up'!$E$5:$E$700,0)))</f>
        <v/>
      </c>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7"/>
        <v>0</v>
      </c>
      <c r="AB1201" s="228" t="str">
        <f t="shared" si="178"/>
        <v/>
      </c>
    </row>
    <row r="1202" spans="1:28" s="227" customFormat="1" ht="20.25">
      <c r="A1202" s="181"/>
      <c r="B1202" s="182" t="str">
        <f>IF(LEN(A1202)=0,"",INDEX('Smelter Look-up'!$A:$A,MATCH($A1202,'Smelter Look-up'!$E:$E,0)))</f>
        <v/>
      </c>
      <c r="C1202" s="186" t="str">
        <f>IF(LEN(A1202)=0,"",INDEX('Smelter Look-up'!$C:$C,MATCH($A1202,'Smelter Look-up'!$E:$E,0)))</f>
        <v/>
      </c>
      <c r="D1202" s="230" t="str">
        <f>IF(ISBLANK(A1202),"",INDEX('Smelter Look-up'!$C$5:$C$700,MATCH(A1202,'Smelter Look-up'!$E$5:$E$700,0)))</f>
        <v/>
      </c>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7"/>
        <v>0</v>
      </c>
      <c r="AB1202" s="228" t="str">
        <f t="shared" si="178"/>
        <v/>
      </c>
    </row>
    <row r="1203" spans="1:28" s="227" customFormat="1" ht="20.25">
      <c r="A1203" s="181"/>
      <c r="B1203" s="182" t="str">
        <f>IF(LEN(A1203)=0,"",INDEX('Smelter Look-up'!$A:$A,MATCH($A1203,'Smelter Look-up'!$E:$E,0)))</f>
        <v/>
      </c>
      <c r="C1203" s="186" t="str">
        <f>IF(LEN(A1203)=0,"",INDEX('Smelter Look-up'!$C:$C,MATCH($A1203,'Smelter Look-up'!$E:$E,0)))</f>
        <v/>
      </c>
      <c r="D1203" s="230" t="str">
        <f>IF(ISBLANK(A1203),"",INDEX('Smelter Look-up'!$C$5:$C$700,MATCH(A1203,'Smelter Look-up'!$E$5:$E$700,0)))</f>
        <v/>
      </c>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7"/>
        <v>0</v>
      </c>
      <c r="AB1203" s="228" t="str">
        <f t="shared" si="178"/>
        <v/>
      </c>
    </row>
    <row r="1204" spans="1:28" s="227" customFormat="1" ht="20.25">
      <c r="A1204" s="181"/>
      <c r="B1204" s="182" t="str">
        <f>IF(LEN(A1204)=0,"",INDEX('Smelter Look-up'!$A:$A,MATCH($A1204,'Smelter Look-up'!$E:$E,0)))</f>
        <v/>
      </c>
      <c r="C1204" s="186" t="str">
        <f>IF(LEN(A1204)=0,"",INDEX('Smelter Look-up'!$C:$C,MATCH($A1204,'Smelter Look-up'!$E:$E,0)))</f>
        <v/>
      </c>
      <c r="D1204" s="230" t="str">
        <f>IF(ISBLANK(A1204),"",INDEX('Smelter Look-up'!$C$5:$C$700,MATCH(A1204,'Smelter Look-up'!$E$5:$E$700,0)))</f>
        <v/>
      </c>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7"/>
        <v>0</v>
      </c>
      <c r="AB1204" s="228" t="str">
        <f t="shared" si="178"/>
        <v/>
      </c>
    </row>
    <row r="1205" spans="1:28" s="227" customFormat="1" ht="20.25">
      <c r="A1205" s="181"/>
      <c r="B1205" s="182" t="str">
        <f>IF(LEN(A1205)=0,"",INDEX('Smelter Look-up'!$A:$A,MATCH($A1205,'Smelter Look-up'!$E:$E,0)))</f>
        <v/>
      </c>
      <c r="C1205" s="186" t="str">
        <f>IF(LEN(A1205)=0,"",INDEX('Smelter Look-up'!$C:$C,MATCH($A1205,'Smelter Look-up'!$E:$E,0)))</f>
        <v/>
      </c>
      <c r="D1205" s="230" t="str">
        <f>IF(ISBLANK(A1205),"",INDEX('Smelter Look-up'!$C$5:$C$700,MATCH(A1205,'Smelter Look-up'!$E$5:$E$700,0)))</f>
        <v/>
      </c>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7"/>
        <v>0</v>
      </c>
      <c r="AB1205" s="228" t="str">
        <f t="shared" si="178"/>
        <v/>
      </c>
    </row>
    <row r="1206" spans="1:28" s="227" customFormat="1" ht="20.25">
      <c r="A1206" s="181"/>
      <c r="B1206" s="182" t="str">
        <f>IF(LEN(A1206)=0,"",INDEX('Smelter Look-up'!$A:$A,MATCH($A1206,'Smelter Look-up'!$E:$E,0)))</f>
        <v/>
      </c>
      <c r="C1206" s="186" t="str">
        <f>IF(LEN(A1206)=0,"",INDEX('Smelter Look-up'!$C:$C,MATCH($A1206,'Smelter Look-up'!$E:$E,0)))</f>
        <v/>
      </c>
      <c r="D1206" s="230" t="str">
        <f>IF(ISBLANK(A1206),"",INDEX('Smelter Look-up'!$C$5:$C$700,MATCH(A1206,'Smelter Look-up'!$E$5:$E$700,0)))</f>
        <v/>
      </c>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7"/>
        <v>0</v>
      </c>
      <c r="AB1206" s="228" t="str">
        <f t="shared" si="178"/>
        <v/>
      </c>
    </row>
    <row r="1207" spans="1:28" s="227" customFormat="1" ht="20.25">
      <c r="A1207" s="181"/>
      <c r="B1207" s="182" t="str">
        <f>IF(LEN(A1207)=0,"",INDEX('Smelter Look-up'!$A:$A,MATCH($A1207,'Smelter Look-up'!$E:$E,0)))</f>
        <v/>
      </c>
      <c r="C1207" s="186" t="str">
        <f>IF(LEN(A1207)=0,"",INDEX('Smelter Look-up'!$C:$C,MATCH($A1207,'Smelter Look-up'!$E:$E,0)))</f>
        <v/>
      </c>
      <c r="D1207" s="230" t="str">
        <f>IF(ISBLANK(A1207),"",INDEX('Smelter Look-up'!$C$5:$C$700,MATCH(A1207,'Smelter Look-up'!$E$5:$E$700,0)))</f>
        <v/>
      </c>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7"/>
        <v>0</v>
      </c>
      <c r="AB1207" s="228" t="str">
        <f t="shared" si="178"/>
        <v/>
      </c>
    </row>
    <row r="1208" spans="1:28" s="227" customFormat="1" ht="20.25">
      <c r="A1208" s="181"/>
      <c r="B1208" s="182" t="str">
        <f>IF(LEN(A1208)=0,"",INDEX('Smelter Look-up'!$A:$A,MATCH($A1208,'Smelter Look-up'!$E:$E,0)))</f>
        <v/>
      </c>
      <c r="C1208" s="186" t="str">
        <f>IF(LEN(A1208)=0,"",INDEX('Smelter Look-up'!$C:$C,MATCH($A1208,'Smelter Look-up'!$E:$E,0)))</f>
        <v/>
      </c>
      <c r="D1208" s="230" t="str">
        <f>IF(ISBLANK(A1208),"",INDEX('Smelter Look-up'!$C$5:$C$700,MATCH(A1208,'Smelter Look-up'!$E$5:$E$700,0)))</f>
        <v/>
      </c>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9">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80">IF(AND(C1208="Smelter not listed",OR(LEN(D1208)=0,LEN(E1208)=0)),1,0)</f>
        <v>0</v>
      </c>
      <c r="AB1208" s="228" t="str">
        <f t="shared" ref="AB1208" si="181">B1208&amp;C1208</f>
        <v/>
      </c>
    </row>
    <row r="1209" spans="1:28" s="227" customFormat="1" ht="20.25">
      <c r="A1209" s="181"/>
      <c r="B1209" s="182" t="str">
        <f>IF(LEN(A1209)=0,"",INDEX('Smelter Look-up'!$A:$A,MATCH($A1209,'Smelter Look-up'!$E:$E,0)))</f>
        <v/>
      </c>
      <c r="C1209" s="186" t="str">
        <f>IF(LEN(A1209)=0,"",INDEX('Smelter Look-up'!$C:$C,MATCH($A1209,'Smelter Look-up'!$E:$E,0)))</f>
        <v/>
      </c>
      <c r="D1209" s="230" t="str">
        <f>IF(ISBLANK(A1209),"",INDEX('Smelter Look-up'!$C$5:$C$700,MATCH(A1209,'Smelter Look-up'!$E$5:$E$700,0)))</f>
        <v/>
      </c>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82">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83">IF(AND(C1209="Smelter not listed",OR(LEN(D1209)=0,LEN(E1209)=0)),1,0)</f>
        <v>0</v>
      </c>
      <c r="AB1209" s="228" t="str">
        <f t="shared" ref="AB1209:AB1240" si="184">B1209&amp;C1209</f>
        <v/>
      </c>
    </row>
    <row r="1210" spans="1:28" s="227" customFormat="1" ht="20.25">
      <c r="A1210" s="181"/>
      <c r="B1210" s="182" t="str">
        <f>IF(LEN(A1210)=0,"",INDEX('Smelter Look-up'!$A:$A,MATCH($A1210,'Smelter Look-up'!$E:$E,0)))</f>
        <v/>
      </c>
      <c r="C1210" s="186" t="str">
        <f>IF(LEN(A1210)=0,"",INDEX('Smelter Look-up'!$C:$C,MATCH($A1210,'Smelter Look-up'!$E:$E,0)))</f>
        <v/>
      </c>
      <c r="D1210" s="230" t="str">
        <f>IF(ISBLANK(A1210),"",INDEX('Smelter Look-up'!$C$5:$C$700,MATCH(A1210,'Smelter Look-up'!$E$5:$E$700,0)))</f>
        <v/>
      </c>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25">
      <c r="A1211" s="181"/>
      <c r="B1211" s="182" t="str">
        <f>IF(LEN(A1211)=0,"",INDEX('Smelter Look-up'!$A:$A,MATCH($A1211,'Smelter Look-up'!$E:$E,0)))</f>
        <v/>
      </c>
      <c r="C1211" s="186" t="str">
        <f>IF(LEN(A1211)=0,"",INDEX('Smelter Look-up'!$C:$C,MATCH($A1211,'Smelter Look-up'!$E:$E,0)))</f>
        <v/>
      </c>
      <c r="D1211" s="230" t="str">
        <f>IF(ISBLANK(A1211),"",INDEX('Smelter Look-up'!$C$5:$C$700,MATCH(A1211,'Smelter Look-up'!$E$5:$E$700,0)))</f>
        <v/>
      </c>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25">
      <c r="A1212" s="181"/>
      <c r="B1212" s="182" t="str">
        <f>IF(LEN(A1212)=0,"",INDEX('Smelter Look-up'!$A:$A,MATCH($A1212,'Smelter Look-up'!$E:$E,0)))</f>
        <v/>
      </c>
      <c r="C1212" s="186" t="str">
        <f>IF(LEN(A1212)=0,"",INDEX('Smelter Look-up'!$C:$C,MATCH($A1212,'Smelter Look-up'!$E:$E,0)))</f>
        <v/>
      </c>
      <c r="D1212" s="230" t="str">
        <f>IF(ISBLANK(A1212),"",INDEX('Smelter Look-up'!$C$5:$C$700,MATCH(A1212,'Smelter Look-up'!$E$5:$E$700,0)))</f>
        <v/>
      </c>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25">
      <c r="A1213" s="181"/>
      <c r="B1213" s="182" t="str">
        <f>IF(LEN(A1213)=0,"",INDEX('Smelter Look-up'!$A:$A,MATCH($A1213,'Smelter Look-up'!$E:$E,0)))</f>
        <v/>
      </c>
      <c r="C1213" s="186" t="str">
        <f>IF(LEN(A1213)=0,"",INDEX('Smelter Look-up'!$C:$C,MATCH($A1213,'Smelter Look-up'!$E:$E,0)))</f>
        <v/>
      </c>
      <c r="D1213" s="230" t="str">
        <f>IF(ISBLANK(A1213),"",INDEX('Smelter Look-up'!$C$5:$C$700,MATCH(A1213,'Smelter Look-up'!$E$5:$E$700,0)))</f>
        <v/>
      </c>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25">
      <c r="A1214" s="181"/>
      <c r="B1214" s="182" t="str">
        <f>IF(LEN(A1214)=0,"",INDEX('Smelter Look-up'!$A:$A,MATCH($A1214,'Smelter Look-up'!$E:$E,0)))</f>
        <v/>
      </c>
      <c r="C1214" s="186" t="str">
        <f>IF(LEN(A1214)=0,"",INDEX('Smelter Look-up'!$C:$C,MATCH($A1214,'Smelter Look-up'!$E:$E,0)))</f>
        <v/>
      </c>
      <c r="D1214" s="230" t="str">
        <f>IF(ISBLANK(A1214),"",INDEX('Smelter Look-up'!$C$5:$C$700,MATCH(A1214,'Smelter Look-up'!$E$5:$E$700,0)))</f>
        <v/>
      </c>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25">
      <c r="A1215" s="181"/>
      <c r="B1215" s="182" t="str">
        <f>IF(LEN(A1215)=0,"",INDEX('Smelter Look-up'!$A:$A,MATCH($A1215,'Smelter Look-up'!$E:$E,0)))</f>
        <v/>
      </c>
      <c r="C1215" s="186" t="str">
        <f>IF(LEN(A1215)=0,"",INDEX('Smelter Look-up'!$C:$C,MATCH($A1215,'Smelter Look-up'!$E:$E,0)))</f>
        <v/>
      </c>
      <c r="D1215" s="230" t="str">
        <f>IF(ISBLANK(A1215),"",INDEX('Smelter Look-up'!$C$5:$C$700,MATCH(A1215,'Smelter Look-up'!$E$5:$E$700,0)))</f>
        <v/>
      </c>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25">
      <c r="A1216" s="181"/>
      <c r="B1216" s="182" t="str">
        <f>IF(LEN(A1216)=0,"",INDEX('Smelter Look-up'!$A:$A,MATCH($A1216,'Smelter Look-up'!$E:$E,0)))</f>
        <v/>
      </c>
      <c r="C1216" s="186" t="str">
        <f>IF(LEN(A1216)=0,"",INDEX('Smelter Look-up'!$C:$C,MATCH($A1216,'Smelter Look-up'!$E:$E,0)))</f>
        <v/>
      </c>
      <c r="D1216" s="230" t="str">
        <f>IF(ISBLANK(A1216),"",INDEX('Smelter Look-up'!$C$5:$C$700,MATCH(A1216,'Smelter Look-up'!$E$5:$E$700,0)))</f>
        <v/>
      </c>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25">
      <c r="A1217" s="181"/>
      <c r="B1217" s="182" t="str">
        <f>IF(LEN(A1217)=0,"",INDEX('Smelter Look-up'!$A:$A,MATCH($A1217,'Smelter Look-up'!$E:$E,0)))</f>
        <v/>
      </c>
      <c r="C1217" s="186" t="str">
        <f>IF(LEN(A1217)=0,"",INDEX('Smelter Look-up'!$C:$C,MATCH($A1217,'Smelter Look-up'!$E:$E,0)))</f>
        <v/>
      </c>
      <c r="D1217" s="230" t="str">
        <f>IF(ISBLANK(A1217),"",INDEX('Smelter Look-up'!$C$5:$C$700,MATCH(A1217,'Smelter Look-up'!$E$5:$E$700,0)))</f>
        <v/>
      </c>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25">
      <c r="A1218" s="181"/>
      <c r="B1218" s="182" t="str">
        <f>IF(LEN(A1218)=0,"",INDEX('Smelter Look-up'!$A:$A,MATCH($A1218,'Smelter Look-up'!$E:$E,0)))</f>
        <v/>
      </c>
      <c r="C1218" s="186" t="str">
        <f>IF(LEN(A1218)=0,"",INDEX('Smelter Look-up'!$C:$C,MATCH($A1218,'Smelter Look-up'!$E:$E,0)))</f>
        <v/>
      </c>
      <c r="D1218" s="230" t="str">
        <f>IF(ISBLANK(A1218),"",INDEX('Smelter Look-up'!$C$5:$C$700,MATCH(A1218,'Smelter Look-up'!$E$5:$E$700,0)))</f>
        <v/>
      </c>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25">
      <c r="A1219" s="181"/>
      <c r="B1219" s="182" t="str">
        <f>IF(LEN(A1219)=0,"",INDEX('Smelter Look-up'!$A:$A,MATCH($A1219,'Smelter Look-up'!$E:$E,0)))</f>
        <v/>
      </c>
      <c r="C1219" s="186" t="str">
        <f>IF(LEN(A1219)=0,"",INDEX('Smelter Look-up'!$C:$C,MATCH($A1219,'Smelter Look-up'!$E:$E,0)))</f>
        <v/>
      </c>
      <c r="D1219" s="230" t="str">
        <f>IF(ISBLANK(A1219),"",INDEX('Smelter Look-up'!$C$5:$C$700,MATCH(A1219,'Smelter Look-up'!$E$5:$E$700,0)))</f>
        <v/>
      </c>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25">
      <c r="A1220" s="181"/>
      <c r="B1220" s="182" t="str">
        <f>IF(LEN(A1220)=0,"",INDEX('Smelter Look-up'!$A:$A,MATCH($A1220,'Smelter Look-up'!$E:$E,0)))</f>
        <v/>
      </c>
      <c r="C1220" s="186" t="str">
        <f>IF(LEN(A1220)=0,"",INDEX('Smelter Look-up'!$C:$C,MATCH($A1220,'Smelter Look-up'!$E:$E,0)))</f>
        <v/>
      </c>
      <c r="D1220" s="230" t="str">
        <f>IF(ISBLANK(A1220),"",INDEX('Smelter Look-up'!$C$5:$C$700,MATCH(A1220,'Smelter Look-up'!$E$5:$E$700,0)))</f>
        <v/>
      </c>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25">
      <c r="A1221" s="181"/>
      <c r="B1221" s="182" t="str">
        <f>IF(LEN(A1221)=0,"",INDEX('Smelter Look-up'!$A:$A,MATCH($A1221,'Smelter Look-up'!$E:$E,0)))</f>
        <v/>
      </c>
      <c r="C1221" s="186" t="str">
        <f>IF(LEN(A1221)=0,"",INDEX('Smelter Look-up'!$C:$C,MATCH($A1221,'Smelter Look-up'!$E:$E,0)))</f>
        <v/>
      </c>
      <c r="D1221" s="230" t="str">
        <f>IF(ISBLANK(A1221),"",INDEX('Smelter Look-up'!$C$5:$C$700,MATCH(A1221,'Smelter Look-up'!$E$5:$E$700,0)))</f>
        <v/>
      </c>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25">
      <c r="A1222" s="181"/>
      <c r="B1222" s="182" t="str">
        <f>IF(LEN(A1222)=0,"",INDEX('Smelter Look-up'!$A:$A,MATCH($A1222,'Smelter Look-up'!$E:$E,0)))</f>
        <v/>
      </c>
      <c r="C1222" s="186" t="str">
        <f>IF(LEN(A1222)=0,"",INDEX('Smelter Look-up'!$C:$C,MATCH($A1222,'Smelter Look-up'!$E:$E,0)))</f>
        <v/>
      </c>
      <c r="D1222" s="230" t="str">
        <f>IF(ISBLANK(A1222),"",INDEX('Smelter Look-up'!$C$5:$C$700,MATCH(A1222,'Smelter Look-up'!$E$5:$E$700,0)))</f>
        <v/>
      </c>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25">
      <c r="A1223" s="181"/>
      <c r="B1223" s="182" t="str">
        <f>IF(LEN(A1223)=0,"",INDEX('Smelter Look-up'!$A:$A,MATCH($A1223,'Smelter Look-up'!$E:$E,0)))</f>
        <v/>
      </c>
      <c r="C1223" s="186" t="str">
        <f>IF(LEN(A1223)=0,"",INDEX('Smelter Look-up'!$C:$C,MATCH($A1223,'Smelter Look-up'!$E:$E,0)))</f>
        <v/>
      </c>
      <c r="D1223" s="230" t="str">
        <f>IF(ISBLANK(A1223),"",INDEX('Smelter Look-up'!$C$5:$C$700,MATCH(A1223,'Smelter Look-up'!$E$5:$E$700,0)))</f>
        <v/>
      </c>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3"/>
        <v>0</v>
      </c>
      <c r="AB1223" s="228" t="str">
        <f t="shared" si="184"/>
        <v/>
      </c>
    </row>
    <row r="1224" spans="1:28" s="227" customFormat="1" ht="20.25">
      <c r="A1224" s="181"/>
      <c r="B1224" s="182" t="str">
        <f>IF(LEN(A1224)=0,"",INDEX('Smelter Look-up'!$A:$A,MATCH($A1224,'Smelter Look-up'!$E:$E,0)))</f>
        <v/>
      </c>
      <c r="C1224" s="186" t="str">
        <f>IF(LEN(A1224)=0,"",INDEX('Smelter Look-up'!$C:$C,MATCH($A1224,'Smelter Look-up'!$E:$E,0)))</f>
        <v/>
      </c>
      <c r="D1224" s="230" t="str">
        <f>IF(ISBLANK(A1224),"",INDEX('Smelter Look-up'!$C$5:$C$700,MATCH(A1224,'Smelter Look-up'!$E$5:$E$700,0)))</f>
        <v/>
      </c>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3"/>
        <v>0</v>
      </c>
      <c r="AB1224" s="228" t="str">
        <f t="shared" si="184"/>
        <v/>
      </c>
    </row>
    <row r="1225" spans="1:28" s="227" customFormat="1" ht="20.25">
      <c r="A1225" s="181"/>
      <c r="B1225" s="182" t="str">
        <f>IF(LEN(A1225)=0,"",INDEX('Smelter Look-up'!$A:$A,MATCH($A1225,'Smelter Look-up'!$E:$E,0)))</f>
        <v/>
      </c>
      <c r="C1225" s="186" t="str">
        <f>IF(LEN(A1225)=0,"",INDEX('Smelter Look-up'!$C:$C,MATCH($A1225,'Smelter Look-up'!$E:$E,0)))</f>
        <v/>
      </c>
      <c r="D1225" s="230" t="str">
        <f>IF(ISBLANK(A1225),"",INDEX('Smelter Look-up'!$C$5:$C$700,MATCH(A1225,'Smelter Look-up'!$E$5:$E$700,0)))</f>
        <v/>
      </c>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25">
      <c r="A1226" s="181"/>
      <c r="B1226" s="182" t="str">
        <f>IF(LEN(A1226)=0,"",INDEX('Smelter Look-up'!$A:$A,MATCH($A1226,'Smelter Look-up'!$E:$E,0)))</f>
        <v/>
      </c>
      <c r="C1226" s="186" t="str">
        <f>IF(LEN(A1226)=0,"",INDEX('Smelter Look-up'!$C:$C,MATCH($A1226,'Smelter Look-up'!$E:$E,0)))</f>
        <v/>
      </c>
      <c r="D1226" s="230" t="str">
        <f>IF(ISBLANK(A1226),"",INDEX('Smelter Look-up'!$C$5:$C$700,MATCH(A1226,'Smelter Look-up'!$E$5:$E$700,0)))</f>
        <v/>
      </c>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25">
      <c r="A1227" s="181"/>
      <c r="B1227" s="182" t="str">
        <f>IF(LEN(A1227)=0,"",INDEX('Smelter Look-up'!$A:$A,MATCH($A1227,'Smelter Look-up'!$E:$E,0)))</f>
        <v/>
      </c>
      <c r="C1227" s="186" t="str">
        <f>IF(LEN(A1227)=0,"",INDEX('Smelter Look-up'!$C:$C,MATCH($A1227,'Smelter Look-up'!$E:$E,0)))</f>
        <v/>
      </c>
      <c r="D1227" s="230" t="str">
        <f>IF(ISBLANK(A1227),"",INDEX('Smelter Look-up'!$C$5:$C$700,MATCH(A1227,'Smelter Look-up'!$E$5:$E$700,0)))</f>
        <v/>
      </c>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25">
      <c r="A1228" s="181"/>
      <c r="B1228" s="182" t="str">
        <f>IF(LEN(A1228)=0,"",INDEX('Smelter Look-up'!$A:$A,MATCH($A1228,'Smelter Look-up'!$E:$E,0)))</f>
        <v/>
      </c>
      <c r="C1228" s="186" t="str">
        <f>IF(LEN(A1228)=0,"",INDEX('Smelter Look-up'!$C:$C,MATCH($A1228,'Smelter Look-up'!$E:$E,0)))</f>
        <v/>
      </c>
      <c r="D1228" s="230" t="str">
        <f>IF(ISBLANK(A1228),"",INDEX('Smelter Look-up'!$C$5:$C$700,MATCH(A1228,'Smelter Look-up'!$E$5:$E$700,0)))</f>
        <v/>
      </c>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2"/>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3"/>
        <v>0</v>
      </c>
      <c r="AB1228" s="228" t="str">
        <f t="shared" si="184"/>
        <v/>
      </c>
    </row>
    <row r="1229" spans="1:28" s="227" customFormat="1" ht="20.25">
      <c r="A1229" s="181"/>
      <c r="B1229" s="182" t="str">
        <f>IF(LEN(A1229)=0,"",INDEX('Smelter Look-up'!$A:$A,MATCH($A1229,'Smelter Look-up'!$E:$E,0)))</f>
        <v/>
      </c>
      <c r="C1229" s="186" t="str">
        <f>IF(LEN(A1229)=0,"",INDEX('Smelter Look-up'!$C:$C,MATCH($A1229,'Smelter Look-up'!$E:$E,0)))</f>
        <v/>
      </c>
      <c r="D1229" s="230" t="str">
        <f>IF(ISBLANK(A1229),"",INDEX('Smelter Look-up'!$C$5:$C$700,MATCH(A1229,'Smelter Look-up'!$E$5:$E$700,0)))</f>
        <v/>
      </c>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3"/>
        <v>0</v>
      </c>
      <c r="AB1229" s="228" t="str">
        <f t="shared" si="184"/>
        <v/>
      </c>
    </row>
    <row r="1230" spans="1:28" s="227" customFormat="1" ht="20.25">
      <c r="A1230" s="181"/>
      <c r="B1230" s="182" t="str">
        <f>IF(LEN(A1230)=0,"",INDEX('Smelter Look-up'!$A:$A,MATCH($A1230,'Smelter Look-up'!$E:$E,0)))</f>
        <v/>
      </c>
      <c r="C1230" s="186" t="str">
        <f>IF(LEN(A1230)=0,"",INDEX('Smelter Look-up'!$C:$C,MATCH($A1230,'Smelter Look-up'!$E:$E,0)))</f>
        <v/>
      </c>
      <c r="D1230" s="230" t="str">
        <f>IF(ISBLANK(A1230),"",INDEX('Smelter Look-up'!$C$5:$C$700,MATCH(A1230,'Smelter Look-up'!$E$5:$E$700,0)))</f>
        <v/>
      </c>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3"/>
        <v>0</v>
      </c>
      <c r="AB1230" s="228" t="str">
        <f t="shared" si="184"/>
        <v/>
      </c>
    </row>
    <row r="1231" spans="1:28" s="227" customFormat="1" ht="20.25">
      <c r="A1231" s="181"/>
      <c r="B1231" s="182" t="str">
        <f>IF(LEN(A1231)=0,"",INDEX('Smelter Look-up'!$A:$A,MATCH($A1231,'Smelter Look-up'!$E:$E,0)))</f>
        <v/>
      </c>
      <c r="C1231" s="186" t="str">
        <f>IF(LEN(A1231)=0,"",INDEX('Smelter Look-up'!$C:$C,MATCH($A1231,'Smelter Look-up'!$E:$E,0)))</f>
        <v/>
      </c>
      <c r="D1231" s="230" t="str">
        <f>IF(ISBLANK(A1231),"",INDEX('Smelter Look-up'!$C$5:$C$700,MATCH(A1231,'Smelter Look-up'!$E$5:$E$700,0)))</f>
        <v/>
      </c>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3"/>
        <v>0</v>
      </c>
      <c r="AB1231" s="228" t="str">
        <f t="shared" si="184"/>
        <v/>
      </c>
    </row>
    <row r="1232" spans="1:28" s="227" customFormat="1" ht="20.25">
      <c r="A1232" s="181"/>
      <c r="B1232" s="182" t="str">
        <f>IF(LEN(A1232)=0,"",INDEX('Smelter Look-up'!$A:$A,MATCH($A1232,'Smelter Look-up'!$E:$E,0)))</f>
        <v/>
      </c>
      <c r="C1232" s="186" t="str">
        <f>IF(LEN(A1232)=0,"",INDEX('Smelter Look-up'!$C:$C,MATCH($A1232,'Smelter Look-up'!$E:$E,0)))</f>
        <v/>
      </c>
      <c r="D1232" s="230" t="str">
        <f>IF(ISBLANK(A1232),"",INDEX('Smelter Look-up'!$C$5:$C$700,MATCH(A1232,'Smelter Look-up'!$E$5:$E$700,0)))</f>
        <v/>
      </c>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3"/>
        <v>0</v>
      </c>
      <c r="AB1232" s="228" t="str">
        <f t="shared" si="184"/>
        <v/>
      </c>
    </row>
    <row r="1233" spans="1:28" s="227" customFormat="1" ht="20.25">
      <c r="A1233" s="181"/>
      <c r="B1233" s="182" t="str">
        <f>IF(LEN(A1233)=0,"",INDEX('Smelter Look-up'!$A:$A,MATCH($A1233,'Smelter Look-up'!$E:$E,0)))</f>
        <v/>
      </c>
      <c r="C1233" s="186" t="str">
        <f>IF(LEN(A1233)=0,"",INDEX('Smelter Look-up'!$C:$C,MATCH($A1233,'Smelter Look-up'!$E:$E,0)))</f>
        <v/>
      </c>
      <c r="D1233" s="230" t="str">
        <f>IF(ISBLANK(A1233),"",INDEX('Smelter Look-up'!$C$5:$C$700,MATCH(A1233,'Smelter Look-up'!$E$5:$E$700,0)))</f>
        <v/>
      </c>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3"/>
        <v>0</v>
      </c>
      <c r="AB1233" s="228" t="str">
        <f t="shared" si="184"/>
        <v/>
      </c>
    </row>
    <row r="1234" spans="1:28" s="227" customFormat="1" ht="20.25">
      <c r="A1234" s="181"/>
      <c r="B1234" s="182" t="str">
        <f>IF(LEN(A1234)=0,"",INDEX('Smelter Look-up'!$A:$A,MATCH($A1234,'Smelter Look-up'!$E:$E,0)))</f>
        <v/>
      </c>
      <c r="C1234" s="186" t="str">
        <f>IF(LEN(A1234)=0,"",INDEX('Smelter Look-up'!$C:$C,MATCH($A1234,'Smelter Look-up'!$E:$E,0)))</f>
        <v/>
      </c>
      <c r="D1234" s="230" t="str">
        <f>IF(ISBLANK(A1234),"",INDEX('Smelter Look-up'!$C$5:$C$700,MATCH(A1234,'Smelter Look-up'!$E$5:$E$700,0)))</f>
        <v/>
      </c>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3"/>
        <v>0</v>
      </c>
      <c r="AB1234" s="228" t="str">
        <f t="shared" si="184"/>
        <v/>
      </c>
    </row>
    <row r="1235" spans="1:28" s="227" customFormat="1" ht="20.25">
      <c r="A1235" s="181"/>
      <c r="B1235" s="182" t="str">
        <f>IF(LEN(A1235)=0,"",INDEX('Smelter Look-up'!$A:$A,MATCH($A1235,'Smelter Look-up'!$E:$E,0)))</f>
        <v/>
      </c>
      <c r="C1235" s="186" t="str">
        <f>IF(LEN(A1235)=0,"",INDEX('Smelter Look-up'!$C:$C,MATCH($A1235,'Smelter Look-up'!$E:$E,0)))</f>
        <v/>
      </c>
      <c r="D1235" s="230" t="str">
        <f>IF(ISBLANK(A1235),"",INDEX('Smelter Look-up'!$C$5:$C$700,MATCH(A1235,'Smelter Look-up'!$E$5:$E$700,0)))</f>
        <v/>
      </c>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3"/>
        <v>0</v>
      </c>
      <c r="AB1235" s="228" t="str">
        <f t="shared" si="184"/>
        <v/>
      </c>
    </row>
    <row r="1236" spans="1:28" s="227" customFormat="1" ht="20.25">
      <c r="A1236" s="181"/>
      <c r="B1236" s="182" t="str">
        <f>IF(LEN(A1236)=0,"",INDEX('Smelter Look-up'!$A:$A,MATCH($A1236,'Smelter Look-up'!$E:$E,0)))</f>
        <v/>
      </c>
      <c r="C1236" s="186" t="str">
        <f>IF(LEN(A1236)=0,"",INDEX('Smelter Look-up'!$C:$C,MATCH($A1236,'Smelter Look-up'!$E:$E,0)))</f>
        <v/>
      </c>
      <c r="D1236" s="230" t="str">
        <f>IF(ISBLANK(A1236),"",INDEX('Smelter Look-up'!$C$5:$C$700,MATCH(A1236,'Smelter Look-up'!$E$5:$E$700,0)))</f>
        <v/>
      </c>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3"/>
        <v>0</v>
      </c>
      <c r="AB1236" s="228" t="str">
        <f t="shared" si="184"/>
        <v/>
      </c>
    </row>
    <row r="1237" spans="1:28" s="227" customFormat="1" ht="20.25">
      <c r="A1237" s="181"/>
      <c r="B1237" s="182" t="str">
        <f>IF(LEN(A1237)=0,"",INDEX('Smelter Look-up'!$A:$A,MATCH($A1237,'Smelter Look-up'!$E:$E,0)))</f>
        <v/>
      </c>
      <c r="C1237" s="186" t="str">
        <f>IF(LEN(A1237)=0,"",INDEX('Smelter Look-up'!$C:$C,MATCH($A1237,'Smelter Look-up'!$E:$E,0)))</f>
        <v/>
      </c>
      <c r="D1237" s="230" t="str">
        <f>IF(ISBLANK(A1237),"",INDEX('Smelter Look-up'!$C$5:$C$700,MATCH(A1237,'Smelter Look-up'!$E$5:$E$700,0)))</f>
        <v/>
      </c>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3"/>
        <v>0</v>
      </c>
      <c r="AB1237" s="228" t="str">
        <f t="shared" si="184"/>
        <v/>
      </c>
    </row>
    <row r="1238" spans="1:28" s="227" customFormat="1" ht="20.25">
      <c r="A1238" s="181"/>
      <c r="B1238" s="182" t="str">
        <f>IF(LEN(A1238)=0,"",INDEX('Smelter Look-up'!$A:$A,MATCH($A1238,'Smelter Look-up'!$E:$E,0)))</f>
        <v/>
      </c>
      <c r="C1238" s="186" t="str">
        <f>IF(LEN(A1238)=0,"",INDEX('Smelter Look-up'!$C:$C,MATCH($A1238,'Smelter Look-up'!$E:$E,0)))</f>
        <v/>
      </c>
      <c r="D1238" s="230" t="str">
        <f>IF(ISBLANK(A1238),"",INDEX('Smelter Look-up'!$C$5:$C$700,MATCH(A1238,'Smelter Look-up'!$E$5:$E$700,0)))</f>
        <v/>
      </c>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3"/>
        <v>0</v>
      </c>
      <c r="AB1238" s="228" t="str">
        <f t="shared" si="184"/>
        <v/>
      </c>
    </row>
    <row r="1239" spans="1:28" s="227" customFormat="1" ht="20.25">
      <c r="A1239" s="181"/>
      <c r="B1239" s="182" t="str">
        <f>IF(LEN(A1239)=0,"",INDEX('Smelter Look-up'!$A:$A,MATCH($A1239,'Smelter Look-up'!$E:$E,0)))</f>
        <v/>
      </c>
      <c r="C1239" s="186" t="str">
        <f>IF(LEN(A1239)=0,"",INDEX('Smelter Look-up'!$C:$C,MATCH($A1239,'Smelter Look-up'!$E:$E,0)))</f>
        <v/>
      </c>
      <c r="D1239" s="230" t="str">
        <f>IF(ISBLANK(A1239),"",INDEX('Smelter Look-up'!$C$5:$C$700,MATCH(A1239,'Smelter Look-up'!$E$5:$E$700,0)))</f>
        <v/>
      </c>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3"/>
        <v>0</v>
      </c>
      <c r="AB1239" s="228" t="str">
        <f t="shared" si="184"/>
        <v/>
      </c>
    </row>
    <row r="1240" spans="1:28" s="227" customFormat="1" ht="20.25">
      <c r="A1240" s="181"/>
      <c r="B1240" s="182" t="str">
        <f>IF(LEN(A1240)=0,"",INDEX('Smelter Look-up'!$A:$A,MATCH($A1240,'Smelter Look-up'!$E:$E,0)))</f>
        <v/>
      </c>
      <c r="C1240" s="186" t="str">
        <f>IF(LEN(A1240)=0,"",INDEX('Smelter Look-up'!$C:$C,MATCH($A1240,'Smelter Look-up'!$E:$E,0)))</f>
        <v/>
      </c>
      <c r="D1240" s="230" t="str">
        <f>IF(ISBLANK(A1240),"",INDEX('Smelter Look-up'!$C$5:$C$700,MATCH(A1240,'Smelter Look-up'!$E$5:$E$700,0)))</f>
        <v/>
      </c>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3"/>
        <v>0</v>
      </c>
      <c r="AB1240" s="228" t="str">
        <f t="shared" si="184"/>
        <v/>
      </c>
    </row>
    <row r="1241" spans="1:28" s="227" customFormat="1" ht="20.25">
      <c r="A1241" s="181"/>
      <c r="B1241" s="182" t="str">
        <f>IF(LEN(A1241)=0,"",INDEX('Smelter Look-up'!$A:$A,MATCH($A1241,'Smelter Look-up'!$E:$E,0)))</f>
        <v/>
      </c>
      <c r="C1241" s="186" t="str">
        <f>IF(LEN(A1241)=0,"",INDEX('Smelter Look-up'!$C:$C,MATCH($A1241,'Smelter Look-up'!$E:$E,0)))</f>
        <v/>
      </c>
      <c r="D1241" s="230" t="str">
        <f>IF(ISBLANK(A1241),"",INDEX('Smelter Look-up'!$C$5:$C$700,MATCH(A1241,'Smelter Look-up'!$E$5:$E$700,0)))</f>
        <v/>
      </c>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85">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86">IF(AND(C1241="Smelter not listed",OR(LEN(D1241)=0,LEN(E1241)=0)),1,0)</f>
        <v>0</v>
      </c>
      <c r="AB1241" s="228" t="str">
        <f t="shared" ref="AB1241:AB1271" si="187">B1241&amp;C1241</f>
        <v/>
      </c>
    </row>
    <row r="1242" spans="1:28" s="227" customFormat="1" ht="20.25">
      <c r="A1242" s="181"/>
      <c r="B1242" s="182" t="str">
        <f>IF(LEN(A1242)=0,"",INDEX('Smelter Look-up'!$A:$A,MATCH($A1242,'Smelter Look-up'!$E:$E,0)))</f>
        <v/>
      </c>
      <c r="C1242" s="186" t="str">
        <f>IF(LEN(A1242)=0,"",INDEX('Smelter Look-up'!$C:$C,MATCH($A1242,'Smelter Look-up'!$E:$E,0)))</f>
        <v/>
      </c>
      <c r="D1242" s="230" t="str">
        <f>IF(ISBLANK(A1242),"",INDEX('Smelter Look-up'!$C$5:$C$700,MATCH(A1242,'Smelter Look-up'!$E$5:$E$700,0)))</f>
        <v/>
      </c>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t="str">
        <f>IF(ISBLANK(A1243),"",INDEX('Smelter Look-up'!$C$5:$C$700,MATCH(A1243,'Smelter Look-up'!$E$5:$E$700,0)))</f>
        <v/>
      </c>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t="str">
        <f>IF(ISBLANK(A1244),"",INDEX('Smelter Look-up'!$C$5:$C$700,MATCH(A1244,'Smelter Look-up'!$E$5:$E$700,0)))</f>
        <v/>
      </c>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25">
      <c r="A1245" s="181"/>
      <c r="B1245" s="182" t="str">
        <f>IF(LEN(A1245)=0,"",INDEX('Smelter Look-up'!$A:$A,MATCH($A1245,'Smelter Look-up'!$E:$E,0)))</f>
        <v/>
      </c>
      <c r="C1245" s="186" t="str">
        <f>IF(LEN(A1245)=0,"",INDEX('Smelter Look-up'!$C:$C,MATCH($A1245,'Smelter Look-up'!$E:$E,0)))</f>
        <v/>
      </c>
      <c r="D1245" s="230" t="str">
        <f>IF(ISBLANK(A1245),"",INDEX('Smelter Look-up'!$C$5:$C$700,MATCH(A1245,'Smelter Look-up'!$E$5:$E$700,0)))</f>
        <v/>
      </c>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25">
      <c r="A1246" s="181"/>
      <c r="B1246" s="182" t="str">
        <f>IF(LEN(A1246)=0,"",INDEX('Smelter Look-up'!$A:$A,MATCH($A1246,'Smelter Look-up'!$E:$E,0)))</f>
        <v/>
      </c>
      <c r="C1246" s="186" t="str">
        <f>IF(LEN(A1246)=0,"",INDEX('Smelter Look-up'!$C:$C,MATCH($A1246,'Smelter Look-up'!$E:$E,0)))</f>
        <v/>
      </c>
      <c r="D1246" s="230" t="str">
        <f>IF(ISBLANK(A1246),"",INDEX('Smelter Look-up'!$C$5:$C$700,MATCH(A1246,'Smelter Look-up'!$E$5:$E$700,0)))</f>
        <v/>
      </c>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25">
      <c r="A1247" s="181"/>
      <c r="B1247" s="182" t="str">
        <f>IF(LEN(A1247)=0,"",INDEX('Smelter Look-up'!$A:$A,MATCH($A1247,'Smelter Look-up'!$E:$E,0)))</f>
        <v/>
      </c>
      <c r="C1247" s="186" t="str">
        <f>IF(LEN(A1247)=0,"",INDEX('Smelter Look-up'!$C:$C,MATCH($A1247,'Smelter Look-up'!$E:$E,0)))</f>
        <v/>
      </c>
      <c r="D1247" s="230" t="str">
        <f>IF(ISBLANK(A1247),"",INDEX('Smelter Look-up'!$C$5:$C$700,MATCH(A1247,'Smelter Look-up'!$E$5:$E$700,0)))</f>
        <v/>
      </c>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25">
      <c r="A1248" s="181"/>
      <c r="B1248" s="182" t="str">
        <f>IF(LEN(A1248)=0,"",INDEX('Smelter Look-up'!$A:$A,MATCH($A1248,'Smelter Look-up'!$E:$E,0)))</f>
        <v/>
      </c>
      <c r="C1248" s="186" t="str">
        <f>IF(LEN(A1248)=0,"",INDEX('Smelter Look-up'!$C:$C,MATCH($A1248,'Smelter Look-up'!$E:$E,0)))</f>
        <v/>
      </c>
      <c r="D1248" s="230" t="str">
        <f>IF(ISBLANK(A1248),"",INDEX('Smelter Look-up'!$C$5:$C$700,MATCH(A1248,'Smelter Look-up'!$E$5:$E$700,0)))</f>
        <v/>
      </c>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25">
      <c r="A1249" s="181"/>
      <c r="B1249" s="182" t="str">
        <f>IF(LEN(A1249)=0,"",INDEX('Smelter Look-up'!$A:$A,MATCH($A1249,'Smelter Look-up'!$E:$E,0)))</f>
        <v/>
      </c>
      <c r="C1249" s="186" t="str">
        <f>IF(LEN(A1249)=0,"",INDEX('Smelter Look-up'!$C:$C,MATCH($A1249,'Smelter Look-up'!$E:$E,0)))</f>
        <v/>
      </c>
      <c r="D1249" s="230" t="str">
        <f>IF(ISBLANK(A1249),"",INDEX('Smelter Look-up'!$C$5:$C$700,MATCH(A1249,'Smelter Look-up'!$E$5:$E$700,0)))</f>
        <v/>
      </c>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6"/>
        <v>0</v>
      </c>
      <c r="AB1249" s="228" t="str">
        <f t="shared" si="187"/>
        <v/>
      </c>
    </row>
    <row r="1250" spans="1:28" s="227" customFormat="1" ht="20.25">
      <c r="A1250" s="181"/>
      <c r="B1250" s="182" t="str">
        <f>IF(LEN(A1250)=0,"",INDEX('Smelter Look-up'!$A:$A,MATCH($A1250,'Smelter Look-up'!$E:$E,0)))</f>
        <v/>
      </c>
      <c r="C1250" s="186" t="str">
        <f>IF(LEN(A1250)=0,"",INDEX('Smelter Look-up'!$C:$C,MATCH($A1250,'Smelter Look-up'!$E:$E,0)))</f>
        <v/>
      </c>
      <c r="D1250" s="230" t="str">
        <f>IF(ISBLANK(A1250),"",INDEX('Smelter Look-up'!$C$5:$C$700,MATCH(A1250,'Smelter Look-up'!$E$5:$E$700,0)))</f>
        <v/>
      </c>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6"/>
        <v>0</v>
      </c>
      <c r="AB1250" s="228" t="str">
        <f t="shared" si="187"/>
        <v/>
      </c>
    </row>
    <row r="1251" spans="1:28" s="227" customFormat="1" ht="20.25">
      <c r="A1251" s="181"/>
      <c r="B1251" s="182" t="str">
        <f>IF(LEN(A1251)=0,"",INDEX('Smelter Look-up'!$A:$A,MATCH($A1251,'Smelter Look-up'!$E:$E,0)))</f>
        <v/>
      </c>
      <c r="C1251" s="186" t="str">
        <f>IF(LEN(A1251)=0,"",INDEX('Smelter Look-up'!$C:$C,MATCH($A1251,'Smelter Look-up'!$E:$E,0)))</f>
        <v/>
      </c>
      <c r="D1251" s="230" t="str">
        <f>IF(ISBLANK(A1251),"",INDEX('Smelter Look-up'!$C$5:$C$700,MATCH(A1251,'Smelter Look-up'!$E$5:$E$700,0)))</f>
        <v/>
      </c>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6"/>
        <v>0</v>
      </c>
      <c r="AB1251" s="228" t="str">
        <f t="shared" si="187"/>
        <v/>
      </c>
    </row>
    <row r="1252" spans="1:28" s="227" customFormat="1" ht="20.25">
      <c r="A1252" s="181"/>
      <c r="B1252" s="182" t="str">
        <f>IF(LEN(A1252)=0,"",INDEX('Smelter Look-up'!$A:$A,MATCH($A1252,'Smelter Look-up'!$E:$E,0)))</f>
        <v/>
      </c>
      <c r="C1252" s="186" t="str">
        <f>IF(LEN(A1252)=0,"",INDEX('Smelter Look-up'!$C:$C,MATCH($A1252,'Smelter Look-up'!$E:$E,0)))</f>
        <v/>
      </c>
      <c r="D1252" s="230" t="str">
        <f>IF(ISBLANK(A1252),"",INDEX('Smelter Look-up'!$C$5:$C$700,MATCH(A1252,'Smelter Look-up'!$E$5:$E$700,0)))</f>
        <v/>
      </c>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6"/>
        <v>0</v>
      </c>
      <c r="AB1252" s="228" t="str">
        <f t="shared" si="187"/>
        <v/>
      </c>
    </row>
    <row r="1253" spans="1:28" s="227" customFormat="1" ht="20.25">
      <c r="A1253" s="181"/>
      <c r="B1253" s="182" t="str">
        <f>IF(LEN(A1253)=0,"",INDEX('Smelter Look-up'!$A:$A,MATCH($A1253,'Smelter Look-up'!$E:$E,0)))</f>
        <v/>
      </c>
      <c r="C1253" s="186" t="str">
        <f>IF(LEN(A1253)=0,"",INDEX('Smelter Look-up'!$C:$C,MATCH($A1253,'Smelter Look-up'!$E:$E,0)))</f>
        <v/>
      </c>
      <c r="D1253" s="230" t="str">
        <f>IF(ISBLANK(A1253),"",INDEX('Smelter Look-up'!$C$5:$C$700,MATCH(A1253,'Smelter Look-up'!$E$5:$E$700,0)))</f>
        <v/>
      </c>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6"/>
        <v>0</v>
      </c>
      <c r="AB1253" s="228" t="str">
        <f t="shared" si="187"/>
        <v/>
      </c>
    </row>
    <row r="1254" spans="1:28" s="227" customFormat="1" ht="20.25">
      <c r="A1254" s="181"/>
      <c r="B1254" s="182" t="str">
        <f>IF(LEN(A1254)=0,"",INDEX('Smelter Look-up'!$A:$A,MATCH($A1254,'Smelter Look-up'!$E:$E,0)))</f>
        <v/>
      </c>
      <c r="C1254" s="186" t="str">
        <f>IF(LEN(A1254)=0,"",INDEX('Smelter Look-up'!$C:$C,MATCH($A1254,'Smelter Look-up'!$E:$E,0)))</f>
        <v/>
      </c>
      <c r="D1254" s="230" t="str">
        <f>IF(ISBLANK(A1254),"",INDEX('Smelter Look-up'!$C$5:$C$700,MATCH(A1254,'Smelter Look-up'!$E$5:$E$700,0)))</f>
        <v/>
      </c>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6"/>
        <v>0</v>
      </c>
      <c r="AB1254" s="228" t="str">
        <f t="shared" si="187"/>
        <v/>
      </c>
    </row>
    <row r="1255" spans="1:28" s="227" customFormat="1" ht="20.25">
      <c r="A1255" s="181"/>
      <c r="B1255" s="182" t="str">
        <f>IF(LEN(A1255)=0,"",INDEX('Smelter Look-up'!$A:$A,MATCH($A1255,'Smelter Look-up'!$E:$E,0)))</f>
        <v/>
      </c>
      <c r="C1255" s="186" t="str">
        <f>IF(LEN(A1255)=0,"",INDEX('Smelter Look-up'!$C:$C,MATCH($A1255,'Smelter Look-up'!$E:$E,0)))</f>
        <v/>
      </c>
      <c r="D1255" s="230" t="str">
        <f>IF(ISBLANK(A1255),"",INDEX('Smelter Look-up'!$C$5:$C$700,MATCH(A1255,'Smelter Look-up'!$E$5:$E$700,0)))</f>
        <v/>
      </c>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6"/>
        <v>0</v>
      </c>
      <c r="AB1255" s="228" t="str">
        <f t="shared" si="187"/>
        <v/>
      </c>
    </row>
    <row r="1256" spans="1:28" s="227" customFormat="1" ht="20.25">
      <c r="A1256" s="181"/>
      <c r="B1256" s="182" t="str">
        <f>IF(LEN(A1256)=0,"",INDEX('Smelter Look-up'!$A:$A,MATCH($A1256,'Smelter Look-up'!$E:$E,0)))</f>
        <v/>
      </c>
      <c r="C1256" s="186" t="str">
        <f>IF(LEN(A1256)=0,"",INDEX('Smelter Look-up'!$C:$C,MATCH($A1256,'Smelter Look-up'!$E:$E,0)))</f>
        <v/>
      </c>
      <c r="D1256" s="230" t="str">
        <f>IF(ISBLANK(A1256),"",INDEX('Smelter Look-up'!$C$5:$C$700,MATCH(A1256,'Smelter Look-up'!$E$5:$E$700,0)))</f>
        <v/>
      </c>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6"/>
        <v>0</v>
      </c>
      <c r="AB1256" s="228" t="str">
        <f t="shared" si="187"/>
        <v/>
      </c>
    </row>
    <row r="1257" spans="1:28" s="227" customFormat="1" ht="20.25">
      <c r="A1257" s="181"/>
      <c r="B1257" s="182" t="str">
        <f>IF(LEN(A1257)=0,"",INDEX('Smelter Look-up'!$A:$A,MATCH($A1257,'Smelter Look-up'!$E:$E,0)))</f>
        <v/>
      </c>
      <c r="C1257" s="186" t="str">
        <f>IF(LEN(A1257)=0,"",INDEX('Smelter Look-up'!$C:$C,MATCH($A1257,'Smelter Look-up'!$E:$E,0)))</f>
        <v/>
      </c>
      <c r="D1257" s="230" t="str">
        <f>IF(ISBLANK(A1257),"",INDEX('Smelter Look-up'!$C$5:$C$700,MATCH(A1257,'Smelter Look-up'!$E$5:$E$700,0)))</f>
        <v/>
      </c>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25">
      <c r="A1258" s="181"/>
      <c r="B1258" s="182" t="str">
        <f>IF(LEN(A1258)=0,"",INDEX('Smelter Look-up'!$A:$A,MATCH($A1258,'Smelter Look-up'!$E:$E,0)))</f>
        <v/>
      </c>
      <c r="C1258" s="186" t="str">
        <f>IF(LEN(A1258)=0,"",INDEX('Smelter Look-up'!$C:$C,MATCH($A1258,'Smelter Look-up'!$E:$E,0)))</f>
        <v/>
      </c>
      <c r="D1258" s="230" t="str">
        <f>IF(ISBLANK(A1258),"",INDEX('Smelter Look-up'!$C$5:$C$700,MATCH(A1258,'Smelter Look-up'!$E$5:$E$700,0)))</f>
        <v/>
      </c>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25">
      <c r="A1259" s="181"/>
      <c r="B1259" s="182" t="str">
        <f>IF(LEN(A1259)=0,"",INDEX('Smelter Look-up'!$A:$A,MATCH($A1259,'Smelter Look-up'!$E:$E,0)))</f>
        <v/>
      </c>
      <c r="C1259" s="186" t="str">
        <f>IF(LEN(A1259)=0,"",INDEX('Smelter Look-up'!$C:$C,MATCH($A1259,'Smelter Look-up'!$E:$E,0)))</f>
        <v/>
      </c>
      <c r="D1259" s="230" t="str">
        <f>IF(ISBLANK(A1259),"",INDEX('Smelter Look-up'!$C$5:$C$700,MATCH(A1259,'Smelter Look-up'!$E$5:$E$700,0)))</f>
        <v/>
      </c>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6"/>
        <v>0</v>
      </c>
      <c r="AB1259" s="228" t="str">
        <f t="shared" si="187"/>
        <v/>
      </c>
    </row>
    <row r="1260" spans="1:28" s="227" customFormat="1" ht="20.25">
      <c r="A1260" s="181"/>
      <c r="B1260" s="182" t="str">
        <f>IF(LEN(A1260)=0,"",INDEX('Smelter Look-up'!$A:$A,MATCH($A1260,'Smelter Look-up'!$E:$E,0)))</f>
        <v/>
      </c>
      <c r="C1260" s="186" t="str">
        <f>IF(LEN(A1260)=0,"",INDEX('Smelter Look-up'!$C:$C,MATCH($A1260,'Smelter Look-up'!$E:$E,0)))</f>
        <v/>
      </c>
      <c r="D1260" s="230" t="str">
        <f>IF(ISBLANK(A1260),"",INDEX('Smelter Look-up'!$C$5:$C$700,MATCH(A1260,'Smelter Look-up'!$E$5:$E$700,0)))</f>
        <v/>
      </c>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6"/>
        <v>0</v>
      </c>
      <c r="AB1260" s="228" t="str">
        <f t="shared" si="187"/>
        <v/>
      </c>
    </row>
    <row r="1261" spans="1:28" s="227" customFormat="1" ht="20.25">
      <c r="A1261" s="181"/>
      <c r="B1261" s="182" t="str">
        <f>IF(LEN(A1261)=0,"",INDEX('Smelter Look-up'!$A:$A,MATCH($A1261,'Smelter Look-up'!$E:$E,0)))</f>
        <v/>
      </c>
      <c r="C1261" s="186" t="str">
        <f>IF(LEN(A1261)=0,"",INDEX('Smelter Look-up'!$C:$C,MATCH($A1261,'Smelter Look-up'!$E:$E,0)))</f>
        <v/>
      </c>
      <c r="D1261" s="230" t="str">
        <f>IF(ISBLANK(A1261),"",INDEX('Smelter Look-up'!$C$5:$C$700,MATCH(A1261,'Smelter Look-up'!$E$5:$E$700,0)))</f>
        <v/>
      </c>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6"/>
        <v>0</v>
      </c>
      <c r="AB1261" s="228" t="str">
        <f t="shared" si="187"/>
        <v/>
      </c>
    </row>
    <row r="1262" spans="1:28" s="227" customFormat="1" ht="20.25">
      <c r="A1262" s="181"/>
      <c r="B1262" s="182" t="str">
        <f>IF(LEN(A1262)=0,"",INDEX('Smelter Look-up'!$A:$A,MATCH($A1262,'Smelter Look-up'!$E:$E,0)))</f>
        <v/>
      </c>
      <c r="C1262" s="186" t="str">
        <f>IF(LEN(A1262)=0,"",INDEX('Smelter Look-up'!$C:$C,MATCH($A1262,'Smelter Look-up'!$E:$E,0)))</f>
        <v/>
      </c>
      <c r="D1262" s="230" t="str">
        <f>IF(ISBLANK(A1262),"",INDEX('Smelter Look-up'!$C$5:$C$700,MATCH(A1262,'Smelter Look-up'!$E$5:$E$700,0)))</f>
        <v/>
      </c>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6"/>
        <v>0</v>
      </c>
      <c r="AB1262" s="228" t="str">
        <f t="shared" si="187"/>
        <v/>
      </c>
    </row>
    <row r="1263" spans="1:28" s="227" customFormat="1" ht="20.25">
      <c r="A1263" s="181"/>
      <c r="B1263" s="182" t="str">
        <f>IF(LEN(A1263)=0,"",INDEX('Smelter Look-up'!$A:$A,MATCH($A1263,'Smelter Look-up'!$E:$E,0)))</f>
        <v/>
      </c>
      <c r="C1263" s="186" t="str">
        <f>IF(LEN(A1263)=0,"",INDEX('Smelter Look-up'!$C:$C,MATCH($A1263,'Smelter Look-up'!$E:$E,0)))</f>
        <v/>
      </c>
      <c r="D1263" s="230" t="str">
        <f>IF(ISBLANK(A1263),"",INDEX('Smelter Look-up'!$C$5:$C$700,MATCH(A1263,'Smelter Look-up'!$E$5:$E$700,0)))</f>
        <v/>
      </c>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6"/>
        <v>0</v>
      </c>
      <c r="AB1263" s="228" t="str">
        <f t="shared" si="187"/>
        <v/>
      </c>
    </row>
    <row r="1264" spans="1:28" s="227" customFormat="1" ht="20.25">
      <c r="A1264" s="181"/>
      <c r="B1264" s="182" t="str">
        <f>IF(LEN(A1264)=0,"",INDEX('Smelter Look-up'!$A:$A,MATCH($A1264,'Smelter Look-up'!$E:$E,0)))</f>
        <v/>
      </c>
      <c r="C1264" s="186" t="str">
        <f>IF(LEN(A1264)=0,"",INDEX('Smelter Look-up'!$C:$C,MATCH($A1264,'Smelter Look-up'!$E:$E,0)))</f>
        <v/>
      </c>
      <c r="D1264" s="230" t="str">
        <f>IF(ISBLANK(A1264),"",INDEX('Smelter Look-up'!$C$5:$C$700,MATCH(A1264,'Smelter Look-up'!$E$5:$E$700,0)))</f>
        <v/>
      </c>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6"/>
        <v>0</v>
      </c>
      <c r="AB1264" s="228" t="str">
        <f t="shared" si="187"/>
        <v/>
      </c>
    </row>
    <row r="1265" spans="1:28" s="227" customFormat="1" ht="20.25">
      <c r="A1265" s="181"/>
      <c r="B1265" s="182" t="str">
        <f>IF(LEN(A1265)=0,"",INDEX('Smelter Look-up'!$A:$A,MATCH($A1265,'Smelter Look-up'!$E:$E,0)))</f>
        <v/>
      </c>
      <c r="C1265" s="186" t="str">
        <f>IF(LEN(A1265)=0,"",INDEX('Smelter Look-up'!$C:$C,MATCH($A1265,'Smelter Look-up'!$E:$E,0)))</f>
        <v/>
      </c>
      <c r="D1265" s="230" t="str">
        <f>IF(ISBLANK(A1265),"",INDEX('Smelter Look-up'!$C$5:$C$700,MATCH(A1265,'Smelter Look-up'!$E$5:$E$700,0)))</f>
        <v/>
      </c>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6"/>
        <v>0</v>
      </c>
      <c r="AB1265" s="228" t="str">
        <f t="shared" si="187"/>
        <v/>
      </c>
    </row>
    <row r="1266" spans="1:28" s="227" customFormat="1" ht="20.25">
      <c r="A1266" s="181"/>
      <c r="B1266" s="182" t="str">
        <f>IF(LEN(A1266)=0,"",INDEX('Smelter Look-up'!$A:$A,MATCH($A1266,'Smelter Look-up'!$E:$E,0)))</f>
        <v/>
      </c>
      <c r="C1266" s="186" t="str">
        <f>IF(LEN(A1266)=0,"",INDEX('Smelter Look-up'!$C:$C,MATCH($A1266,'Smelter Look-up'!$E:$E,0)))</f>
        <v/>
      </c>
      <c r="D1266" s="230" t="str">
        <f>IF(ISBLANK(A1266),"",INDEX('Smelter Look-up'!$C$5:$C$700,MATCH(A1266,'Smelter Look-up'!$E$5:$E$700,0)))</f>
        <v/>
      </c>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6"/>
        <v>0</v>
      </c>
      <c r="AB1266" s="228" t="str">
        <f t="shared" si="187"/>
        <v/>
      </c>
    </row>
    <row r="1267" spans="1:28" s="227" customFormat="1" ht="20.25">
      <c r="A1267" s="181"/>
      <c r="B1267" s="182" t="str">
        <f>IF(LEN(A1267)=0,"",INDEX('Smelter Look-up'!$A:$A,MATCH($A1267,'Smelter Look-up'!$E:$E,0)))</f>
        <v/>
      </c>
      <c r="C1267" s="186" t="str">
        <f>IF(LEN(A1267)=0,"",INDEX('Smelter Look-up'!$C:$C,MATCH($A1267,'Smelter Look-up'!$E:$E,0)))</f>
        <v/>
      </c>
      <c r="D1267" s="230" t="str">
        <f>IF(ISBLANK(A1267),"",INDEX('Smelter Look-up'!$C$5:$C$700,MATCH(A1267,'Smelter Look-up'!$E$5:$E$700,0)))</f>
        <v/>
      </c>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6"/>
        <v>0</v>
      </c>
      <c r="AB1267" s="228" t="str">
        <f t="shared" si="187"/>
        <v/>
      </c>
    </row>
    <row r="1268" spans="1:28" s="227" customFormat="1" ht="20.25">
      <c r="A1268" s="181"/>
      <c r="B1268" s="182" t="str">
        <f>IF(LEN(A1268)=0,"",INDEX('Smelter Look-up'!$A:$A,MATCH($A1268,'Smelter Look-up'!$E:$E,0)))</f>
        <v/>
      </c>
      <c r="C1268" s="186" t="str">
        <f>IF(LEN(A1268)=0,"",INDEX('Smelter Look-up'!$C:$C,MATCH($A1268,'Smelter Look-up'!$E:$E,0)))</f>
        <v/>
      </c>
      <c r="D1268" s="230" t="str">
        <f>IF(ISBLANK(A1268),"",INDEX('Smelter Look-up'!$C$5:$C$700,MATCH(A1268,'Smelter Look-up'!$E$5:$E$700,0)))</f>
        <v/>
      </c>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6"/>
        <v>0</v>
      </c>
      <c r="AB1268" s="228" t="str">
        <f t="shared" si="187"/>
        <v/>
      </c>
    </row>
    <row r="1269" spans="1:28" s="227" customFormat="1" ht="20.25">
      <c r="A1269" s="181"/>
      <c r="B1269" s="182" t="str">
        <f>IF(LEN(A1269)=0,"",INDEX('Smelter Look-up'!$A:$A,MATCH($A1269,'Smelter Look-up'!$E:$E,0)))</f>
        <v/>
      </c>
      <c r="C1269" s="186" t="str">
        <f>IF(LEN(A1269)=0,"",INDEX('Smelter Look-up'!$C:$C,MATCH($A1269,'Smelter Look-up'!$E:$E,0)))</f>
        <v/>
      </c>
      <c r="D1269" s="230" t="str">
        <f>IF(ISBLANK(A1269),"",INDEX('Smelter Look-up'!$C$5:$C$700,MATCH(A1269,'Smelter Look-up'!$E$5:$E$700,0)))</f>
        <v/>
      </c>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6"/>
        <v>0</v>
      </c>
      <c r="AB1269" s="228" t="str">
        <f t="shared" si="187"/>
        <v/>
      </c>
    </row>
    <row r="1270" spans="1:28" s="227" customFormat="1" ht="20.25">
      <c r="A1270" s="181"/>
      <c r="B1270" s="182" t="str">
        <f>IF(LEN(A1270)=0,"",INDEX('Smelter Look-up'!$A:$A,MATCH($A1270,'Smelter Look-up'!$E:$E,0)))</f>
        <v/>
      </c>
      <c r="C1270" s="186" t="str">
        <f>IF(LEN(A1270)=0,"",INDEX('Smelter Look-up'!$C:$C,MATCH($A1270,'Smelter Look-up'!$E:$E,0)))</f>
        <v/>
      </c>
      <c r="D1270" s="230" t="str">
        <f>IF(ISBLANK(A1270),"",INDEX('Smelter Look-up'!$C$5:$C$700,MATCH(A1270,'Smelter Look-up'!$E$5:$E$700,0)))</f>
        <v/>
      </c>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6"/>
        <v>0</v>
      </c>
      <c r="AB1270" s="228" t="str">
        <f t="shared" si="187"/>
        <v/>
      </c>
    </row>
    <row r="1271" spans="1:28" s="227" customFormat="1" ht="20.25">
      <c r="A1271" s="181"/>
      <c r="B1271" s="182" t="str">
        <f>IF(LEN(A1271)=0,"",INDEX('Smelter Look-up'!$A:$A,MATCH($A1271,'Smelter Look-up'!$E:$E,0)))</f>
        <v/>
      </c>
      <c r="C1271" s="186" t="str">
        <f>IF(LEN(A1271)=0,"",INDEX('Smelter Look-up'!$C:$C,MATCH($A1271,'Smelter Look-up'!$E:$E,0)))</f>
        <v/>
      </c>
      <c r="D1271" s="230" t="str">
        <f>IF(ISBLANK(A1271),"",INDEX('Smelter Look-up'!$C$5:$C$700,MATCH(A1271,'Smelter Look-up'!$E$5:$E$700,0)))</f>
        <v/>
      </c>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6"/>
        <v>0</v>
      </c>
      <c r="AB1271" s="228" t="str">
        <f t="shared" si="187"/>
        <v/>
      </c>
    </row>
    <row r="1272" spans="1:28" s="227" customFormat="1" ht="20.25">
      <c r="A1272" s="181"/>
      <c r="B1272" s="182" t="str">
        <f>IF(LEN(A1272)=0,"",INDEX('Smelter Look-up'!$A:$A,MATCH($A1272,'Smelter Look-up'!$E:$E,0)))</f>
        <v/>
      </c>
      <c r="C1272" s="186" t="str">
        <f>IF(LEN(A1272)=0,"",INDEX('Smelter Look-up'!$C:$C,MATCH($A1272,'Smelter Look-up'!$E:$E,0)))</f>
        <v/>
      </c>
      <c r="D1272" s="230" t="str">
        <f>IF(ISBLANK(A1272),"",INDEX('Smelter Look-up'!$C$5:$C$700,MATCH(A1272,'Smelter Look-up'!$E$5:$E$700,0)))</f>
        <v/>
      </c>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8">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9">IF(AND(C1272="Smelter not listed",OR(LEN(D1272)=0,LEN(E1272)=0)),1,0)</f>
        <v>0</v>
      </c>
      <c r="AB1272" s="228" t="str">
        <f t="shared" ref="AB1272" si="190">B1272&amp;C1272</f>
        <v/>
      </c>
    </row>
    <row r="1273" spans="1:28" s="227" customFormat="1" ht="20.25">
      <c r="A1273" s="181"/>
      <c r="B1273" s="182" t="str">
        <f>IF(LEN(A1273)=0,"",INDEX('Smelter Look-up'!$A:$A,MATCH($A1273,'Smelter Look-up'!$E:$E,0)))</f>
        <v/>
      </c>
      <c r="C1273" s="186" t="str">
        <f>IF(LEN(A1273)=0,"",INDEX('Smelter Look-up'!$C:$C,MATCH($A1273,'Smelter Look-up'!$E:$E,0)))</f>
        <v/>
      </c>
      <c r="D1273" s="230" t="str">
        <f>IF(ISBLANK(A1273),"",INDEX('Smelter Look-up'!$C$5:$C$700,MATCH(A1273,'Smelter Look-up'!$E$5:$E$700,0)))</f>
        <v/>
      </c>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91">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92">IF(AND(C1273="Smelter not listed",OR(LEN(D1273)=0,LEN(E1273)=0)),1,0)</f>
        <v>0</v>
      </c>
      <c r="AB1273" s="228" t="str">
        <f t="shared" ref="AB1273:AB1304" si="193">B1273&amp;C1273</f>
        <v/>
      </c>
    </row>
    <row r="1274" spans="1:28" s="227" customFormat="1" ht="20.25">
      <c r="A1274" s="181"/>
      <c r="B1274" s="182" t="str">
        <f>IF(LEN(A1274)=0,"",INDEX('Smelter Look-up'!$A:$A,MATCH($A1274,'Smelter Look-up'!$E:$E,0)))</f>
        <v/>
      </c>
      <c r="C1274" s="186" t="str">
        <f>IF(LEN(A1274)=0,"",INDEX('Smelter Look-up'!$C:$C,MATCH($A1274,'Smelter Look-up'!$E:$E,0)))</f>
        <v/>
      </c>
      <c r="D1274" s="230" t="str">
        <f>IF(ISBLANK(A1274),"",INDEX('Smelter Look-up'!$C$5:$C$700,MATCH(A1274,'Smelter Look-up'!$E$5:$E$700,0)))</f>
        <v/>
      </c>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25">
      <c r="A1275" s="181"/>
      <c r="B1275" s="182" t="str">
        <f>IF(LEN(A1275)=0,"",INDEX('Smelter Look-up'!$A:$A,MATCH($A1275,'Smelter Look-up'!$E:$E,0)))</f>
        <v/>
      </c>
      <c r="C1275" s="186" t="str">
        <f>IF(LEN(A1275)=0,"",INDEX('Smelter Look-up'!$C:$C,MATCH($A1275,'Smelter Look-up'!$E:$E,0)))</f>
        <v/>
      </c>
      <c r="D1275" s="230" t="str">
        <f>IF(ISBLANK(A1275),"",INDEX('Smelter Look-up'!$C$5:$C$700,MATCH(A1275,'Smelter Look-up'!$E$5:$E$700,0)))</f>
        <v/>
      </c>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25">
      <c r="A1276" s="181"/>
      <c r="B1276" s="182" t="str">
        <f>IF(LEN(A1276)=0,"",INDEX('Smelter Look-up'!$A:$A,MATCH($A1276,'Smelter Look-up'!$E:$E,0)))</f>
        <v/>
      </c>
      <c r="C1276" s="186" t="str">
        <f>IF(LEN(A1276)=0,"",INDEX('Smelter Look-up'!$C:$C,MATCH($A1276,'Smelter Look-up'!$E:$E,0)))</f>
        <v/>
      </c>
      <c r="D1276" s="230" t="str">
        <f>IF(ISBLANK(A1276),"",INDEX('Smelter Look-up'!$C$5:$C$700,MATCH(A1276,'Smelter Look-up'!$E$5:$E$700,0)))</f>
        <v/>
      </c>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25">
      <c r="A1277" s="181"/>
      <c r="B1277" s="182" t="str">
        <f>IF(LEN(A1277)=0,"",INDEX('Smelter Look-up'!$A:$A,MATCH($A1277,'Smelter Look-up'!$E:$E,0)))</f>
        <v/>
      </c>
      <c r="C1277" s="186" t="str">
        <f>IF(LEN(A1277)=0,"",INDEX('Smelter Look-up'!$C:$C,MATCH($A1277,'Smelter Look-up'!$E:$E,0)))</f>
        <v/>
      </c>
      <c r="D1277" s="230" t="str">
        <f>IF(ISBLANK(A1277),"",INDEX('Smelter Look-up'!$C$5:$C$700,MATCH(A1277,'Smelter Look-up'!$E$5:$E$700,0)))</f>
        <v/>
      </c>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25">
      <c r="A1278" s="181"/>
      <c r="B1278" s="182" t="str">
        <f>IF(LEN(A1278)=0,"",INDEX('Smelter Look-up'!$A:$A,MATCH($A1278,'Smelter Look-up'!$E:$E,0)))</f>
        <v/>
      </c>
      <c r="C1278" s="186" t="str">
        <f>IF(LEN(A1278)=0,"",INDEX('Smelter Look-up'!$C:$C,MATCH($A1278,'Smelter Look-up'!$E:$E,0)))</f>
        <v/>
      </c>
      <c r="D1278" s="230" t="str">
        <f>IF(ISBLANK(A1278),"",INDEX('Smelter Look-up'!$C$5:$C$700,MATCH(A1278,'Smelter Look-up'!$E$5:$E$700,0)))</f>
        <v/>
      </c>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25">
      <c r="A1279" s="181"/>
      <c r="B1279" s="182" t="str">
        <f>IF(LEN(A1279)=0,"",INDEX('Smelter Look-up'!$A:$A,MATCH($A1279,'Smelter Look-up'!$E:$E,0)))</f>
        <v/>
      </c>
      <c r="C1279" s="186" t="str">
        <f>IF(LEN(A1279)=0,"",INDEX('Smelter Look-up'!$C:$C,MATCH($A1279,'Smelter Look-up'!$E:$E,0)))</f>
        <v/>
      </c>
      <c r="D1279" s="230" t="str">
        <f>IF(ISBLANK(A1279),"",INDEX('Smelter Look-up'!$C$5:$C$700,MATCH(A1279,'Smelter Look-up'!$E$5:$E$700,0)))</f>
        <v/>
      </c>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25">
      <c r="A1280" s="181"/>
      <c r="B1280" s="182" t="str">
        <f>IF(LEN(A1280)=0,"",INDEX('Smelter Look-up'!$A:$A,MATCH($A1280,'Smelter Look-up'!$E:$E,0)))</f>
        <v/>
      </c>
      <c r="C1280" s="186" t="str">
        <f>IF(LEN(A1280)=0,"",INDEX('Smelter Look-up'!$C:$C,MATCH($A1280,'Smelter Look-up'!$E:$E,0)))</f>
        <v/>
      </c>
      <c r="D1280" s="230" t="str">
        <f>IF(ISBLANK(A1280),"",INDEX('Smelter Look-up'!$C$5:$C$700,MATCH(A1280,'Smelter Look-up'!$E$5:$E$700,0)))</f>
        <v/>
      </c>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25">
      <c r="A1281" s="181"/>
      <c r="B1281" s="182" t="str">
        <f>IF(LEN(A1281)=0,"",INDEX('Smelter Look-up'!$A:$A,MATCH($A1281,'Smelter Look-up'!$E:$E,0)))</f>
        <v/>
      </c>
      <c r="C1281" s="186" t="str">
        <f>IF(LEN(A1281)=0,"",INDEX('Smelter Look-up'!$C:$C,MATCH($A1281,'Smelter Look-up'!$E:$E,0)))</f>
        <v/>
      </c>
      <c r="D1281" s="230" t="str">
        <f>IF(ISBLANK(A1281),"",INDEX('Smelter Look-up'!$C$5:$C$700,MATCH(A1281,'Smelter Look-up'!$E$5:$E$700,0)))</f>
        <v/>
      </c>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25">
      <c r="A1282" s="181"/>
      <c r="B1282" s="182" t="str">
        <f>IF(LEN(A1282)=0,"",INDEX('Smelter Look-up'!$A:$A,MATCH($A1282,'Smelter Look-up'!$E:$E,0)))</f>
        <v/>
      </c>
      <c r="C1282" s="186" t="str">
        <f>IF(LEN(A1282)=0,"",INDEX('Smelter Look-up'!$C:$C,MATCH($A1282,'Smelter Look-up'!$E:$E,0)))</f>
        <v/>
      </c>
      <c r="D1282" s="230" t="str">
        <f>IF(ISBLANK(A1282),"",INDEX('Smelter Look-up'!$C$5:$C$700,MATCH(A1282,'Smelter Look-up'!$E$5:$E$700,0)))</f>
        <v/>
      </c>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25">
      <c r="A1283" s="181"/>
      <c r="B1283" s="182" t="str">
        <f>IF(LEN(A1283)=0,"",INDEX('Smelter Look-up'!$A:$A,MATCH($A1283,'Smelter Look-up'!$E:$E,0)))</f>
        <v/>
      </c>
      <c r="C1283" s="186" t="str">
        <f>IF(LEN(A1283)=0,"",INDEX('Smelter Look-up'!$C:$C,MATCH($A1283,'Smelter Look-up'!$E:$E,0)))</f>
        <v/>
      </c>
      <c r="D1283" s="230" t="str">
        <f>IF(ISBLANK(A1283),"",INDEX('Smelter Look-up'!$C$5:$C$700,MATCH(A1283,'Smelter Look-up'!$E$5:$E$700,0)))</f>
        <v/>
      </c>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25">
      <c r="A1284" s="181"/>
      <c r="B1284" s="182" t="str">
        <f>IF(LEN(A1284)=0,"",INDEX('Smelter Look-up'!$A:$A,MATCH($A1284,'Smelter Look-up'!$E:$E,0)))</f>
        <v/>
      </c>
      <c r="C1284" s="186" t="str">
        <f>IF(LEN(A1284)=0,"",INDEX('Smelter Look-up'!$C:$C,MATCH($A1284,'Smelter Look-up'!$E:$E,0)))</f>
        <v/>
      </c>
      <c r="D1284" s="230" t="str">
        <f>IF(ISBLANK(A1284),"",INDEX('Smelter Look-up'!$C$5:$C$700,MATCH(A1284,'Smelter Look-up'!$E$5:$E$700,0)))</f>
        <v/>
      </c>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25">
      <c r="A1285" s="181"/>
      <c r="B1285" s="182" t="str">
        <f>IF(LEN(A1285)=0,"",INDEX('Smelter Look-up'!$A:$A,MATCH($A1285,'Smelter Look-up'!$E:$E,0)))</f>
        <v/>
      </c>
      <c r="C1285" s="186" t="str">
        <f>IF(LEN(A1285)=0,"",INDEX('Smelter Look-up'!$C:$C,MATCH($A1285,'Smelter Look-up'!$E:$E,0)))</f>
        <v/>
      </c>
      <c r="D1285" s="230" t="str">
        <f>IF(ISBLANK(A1285),"",INDEX('Smelter Look-up'!$C$5:$C$700,MATCH(A1285,'Smelter Look-up'!$E$5:$E$700,0)))</f>
        <v/>
      </c>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25">
      <c r="A1286" s="181"/>
      <c r="B1286" s="182" t="str">
        <f>IF(LEN(A1286)=0,"",INDEX('Smelter Look-up'!$A:$A,MATCH($A1286,'Smelter Look-up'!$E:$E,0)))</f>
        <v/>
      </c>
      <c r="C1286" s="186" t="str">
        <f>IF(LEN(A1286)=0,"",INDEX('Smelter Look-up'!$C:$C,MATCH($A1286,'Smelter Look-up'!$E:$E,0)))</f>
        <v/>
      </c>
      <c r="D1286" s="230" t="str">
        <f>IF(ISBLANK(A1286),"",INDEX('Smelter Look-up'!$C$5:$C$700,MATCH(A1286,'Smelter Look-up'!$E$5:$E$700,0)))</f>
        <v/>
      </c>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25">
      <c r="A1287" s="181"/>
      <c r="B1287" s="182" t="str">
        <f>IF(LEN(A1287)=0,"",INDEX('Smelter Look-up'!$A:$A,MATCH($A1287,'Smelter Look-up'!$E:$E,0)))</f>
        <v/>
      </c>
      <c r="C1287" s="186" t="str">
        <f>IF(LEN(A1287)=0,"",INDEX('Smelter Look-up'!$C:$C,MATCH($A1287,'Smelter Look-up'!$E:$E,0)))</f>
        <v/>
      </c>
      <c r="D1287" s="230" t="str">
        <f>IF(ISBLANK(A1287),"",INDEX('Smelter Look-up'!$C$5:$C$700,MATCH(A1287,'Smelter Look-up'!$E$5:$E$700,0)))</f>
        <v/>
      </c>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2"/>
        <v>0</v>
      </c>
      <c r="AB1287" s="228" t="str">
        <f t="shared" si="193"/>
        <v/>
      </c>
    </row>
    <row r="1288" spans="1:28" s="227" customFormat="1" ht="20.25">
      <c r="A1288" s="181"/>
      <c r="B1288" s="182" t="str">
        <f>IF(LEN(A1288)=0,"",INDEX('Smelter Look-up'!$A:$A,MATCH($A1288,'Smelter Look-up'!$E:$E,0)))</f>
        <v/>
      </c>
      <c r="C1288" s="186" t="str">
        <f>IF(LEN(A1288)=0,"",INDEX('Smelter Look-up'!$C:$C,MATCH($A1288,'Smelter Look-up'!$E:$E,0)))</f>
        <v/>
      </c>
      <c r="D1288" s="230" t="str">
        <f>IF(ISBLANK(A1288),"",INDEX('Smelter Look-up'!$C$5:$C$700,MATCH(A1288,'Smelter Look-up'!$E$5:$E$700,0)))</f>
        <v/>
      </c>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2"/>
        <v>0</v>
      </c>
      <c r="AB1288" s="228" t="str">
        <f t="shared" si="193"/>
        <v/>
      </c>
    </row>
    <row r="1289" spans="1:28" s="227" customFormat="1" ht="20.25">
      <c r="A1289" s="181"/>
      <c r="B1289" s="182" t="str">
        <f>IF(LEN(A1289)=0,"",INDEX('Smelter Look-up'!$A:$A,MATCH($A1289,'Smelter Look-up'!$E:$E,0)))</f>
        <v/>
      </c>
      <c r="C1289" s="186" t="str">
        <f>IF(LEN(A1289)=0,"",INDEX('Smelter Look-up'!$C:$C,MATCH($A1289,'Smelter Look-up'!$E:$E,0)))</f>
        <v/>
      </c>
      <c r="D1289" s="230" t="str">
        <f>IF(ISBLANK(A1289),"",INDEX('Smelter Look-up'!$C$5:$C$700,MATCH(A1289,'Smelter Look-up'!$E$5:$E$700,0)))</f>
        <v/>
      </c>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25">
      <c r="A1290" s="181"/>
      <c r="B1290" s="182" t="str">
        <f>IF(LEN(A1290)=0,"",INDEX('Smelter Look-up'!$A:$A,MATCH($A1290,'Smelter Look-up'!$E:$E,0)))</f>
        <v/>
      </c>
      <c r="C1290" s="186" t="str">
        <f>IF(LEN(A1290)=0,"",INDEX('Smelter Look-up'!$C:$C,MATCH($A1290,'Smelter Look-up'!$E:$E,0)))</f>
        <v/>
      </c>
      <c r="D1290" s="230" t="str">
        <f>IF(ISBLANK(A1290),"",INDEX('Smelter Look-up'!$C$5:$C$700,MATCH(A1290,'Smelter Look-up'!$E$5:$E$700,0)))</f>
        <v/>
      </c>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25">
      <c r="A1291" s="181"/>
      <c r="B1291" s="182" t="str">
        <f>IF(LEN(A1291)=0,"",INDEX('Smelter Look-up'!$A:$A,MATCH($A1291,'Smelter Look-up'!$E:$E,0)))</f>
        <v/>
      </c>
      <c r="C1291" s="186" t="str">
        <f>IF(LEN(A1291)=0,"",INDEX('Smelter Look-up'!$C:$C,MATCH($A1291,'Smelter Look-up'!$E:$E,0)))</f>
        <v/>
      </c>
      <c r="D1291" s="230" t="str">
        <f>IF(ISBLANK(A1291),"",INDEX('Smelter Look-up'!$C$5:$C$700,MATCH(A1291,'Smelter Look-up'!$E$5:$E$700,0)))</f>
        <v/>
      </c>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25">
      <c r="A1292" s="181"/>
      <c r="B1292" s="182" t="str">
        <f>IF(LEN(A1292)=0,"",INDEX('Smelter Look-up'!$A:$A,MATCH($A1292,'Smelter Look-up'!$E:$E,0)))</f>
        <v/>
      </c>
      <c r="C1292" s="186" t="str">
        <f>IF(LEN(A1292)=0,"",INDEX('Smelter Look-up'!$C:$C,MATCH($A1292,'Smelter Look-up'!$E:$E,0)))</f>
        <v/>
      </c>
      <c r="D1292" s="230" t="str">
        <f>IF(ISBLANK(A1292),"",INDEX('Smelter Look-up'!$C$5:$C$700,MATCH(A1292,'Smelter Look-up'!$E$5:$E$700,0)))</f>
        <v/>
      </c>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1"/>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2"/>
        <v>0</v>
      </c>
      <c r="AB1292" s="228" t="str">
        <f t="shared" si="193"/>
        <v/>
      </c>
    </row>
    <row r="1293" spans="1:28" s="227" customFormat="1" ht="20.25">
      <c r="A1293" s="181"/>
      <c r="B1293" s="182" t="str">
        <f>IF(LEN(A1293)=0,"",INDEX('Smelter Look-up'!$A:$A,MATCH($A1293,'Smelter Look-up'!$E:$E,0)))</f>
        <v/>
      </c>
      <c r="C1293" s="186" t="str">
        <f>IF(LEN(A1293)=0,"",INDEX('Smelter Look-up'!$C:$C,MATCH($A1293,'Smelter Look-up'!$E:$E,0)))</f>
        <v/>
      </c>
      <c r="D1293" s="230" t="str">
        <f>IF(ISBLANK(A1293),"",INDEX('Smelter Look-up'!$C$5:$C$700,MATCH(A1293,'Smelter Look-up'!$E$5:$E$700,0)))</f>
        <v/>
      </c>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2"/>
        <v>0</v>
      </c>
      <c r="AB1293" s="228" t="str">
        <f t="shared" si="193"/>
        <v/>
      </c>
    </row>
    <row r="1294" spans="1:28" s="227" customFormat="1" ht="20.25">
      <c r="A1294" s="181"/>
      <c r="B1294" s="182" t="str">
        <f>IF(LEN(A1294)=0,"",INDEX('Smelter Look-up'!$A:$A,MATCH($A1294,'Smelter Look-up'!$E:$E,0)))</f>
        <v/>
      </c>
      <c r="C1294" s="186" t="str">
        <f>IF(LEN(A1294)=0,"",INDEX('Smelter Look-up'!$C:$C,MATCH($A1294,'Smelter Look-up'!$E:$E,0)))</f>
        <v/>
      </c>
      <c r="D1294" s="230" t="str">
        <f>IF(ISBLANK(A1294),"",INDEX('Smelter Look-up'!$C$5:$C$700,MATCH(A1294,'Smelter Look-up'!$E$5:$E$700,0)))</f>
        <v/>
      </c>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2"/>
        <v>0</v>
      </c>
      <c r="AB1294" s="228" t="str">
        <f t="shared" si="193"/>
        <v/>
      </c>
    </row>
    <row r="1295" spans="1:28" s="227" customFormat="1" ht="20.25">
      <c r="A1295" s="181"/>
      <c r="B1295" s="182" t="str">
        <f>IF(LEN(A1295)=0,"",INDEX('Smelter Look-up'!$A:$A,MATCH($A1295,'Smelter Look-up'!$E:$E,0)))</f>
        <v/>
      </c>
      <c r="C1295" s="186" t="str">
        <f>IF(LEN(A1295)=0,"",INDEX('Smelter Look-up'!$C:$C,MATCH($A1295,'Smelter Look-up'!$E:$E,0)))</f>
        <v/>
      </c>
      <c r="D1295" s="230" t="str">
        <f>IF(ISBLANK(A1295),"",INDEX('Smelter Look-up'!$C$5:$C$700,MATCH(A1295,'Smelter Look-up'!$E$5:$E$700,0)))</f>
        <v/>
      </c>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2"/>
        <v>0</v>
      </c>
      <c r="AB1295" s="228" t="str">
        <f t="shared" si="193"/>
        <v/>
      </c>
    </row>
    <row r="1296" spans="1:28" s="227" customFormat="1" ht="20.25">
      <c r="A1296" s="262"/>
      <c r="B1296" s="182" t="str">
        <f>IF(LEN(A1296)=0,"",INDEX('Smelter Look-up'!$A:$A,MATCH($A1296,'Smelter Look-up'!$E:$E,0)))</f>
        <v/>
      </c>
      <c r="C1296" s="186" t="str">
        <f>IF(LEN(A1296)=0,"",INDEX('Smelter Look-up'!$C:$C,MATCH($A1296,'Smelter Look-up'!$E:$E,0)))</f>
        <v/>
      </c>
      <c r="D1296" s="230" t="str">
        <f>IF(ISBLANK(A1296),"",INDEX('Smelter Look-up'!$C$5:$C$700,MATCH(A1296,'Smelter Look-up'!$E$5:$E$700,0)))</f>
        <v/>
      </c>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2"/>
        <v>0</v>
      </c>
      <c r="AB1296" s="228" t="str">
        <f t="shared" si="193"/>
        <v/>
      </c>
    </row>
    <row r="1297" spans="1:28" s="227" customFormat="1" ht="20.25">
      <c r="A1297" s="262"/>
      <c r="B1297" s="182" t="str">
        <f>IF(LEN(A1297)=0,"",INDEX('Smelter Look-up'!$A:$A,MATCH($A1297,'Smelter Look-up'!$E:$E,0)))</f>
        <v/>
      </c>
      <c r="C1297" s="186" t="str">
        <f>IF(LEN(A1297)=0,"",INDEX('Smelter Look-up'!$C:$C,MATCH($A1297,'Smelter Look-up'!$E:$E,0)))</f>
        <v/>
      </c>
      <c r="D1297" s="230" t="str">
        <f>IF(ISBLANK(A1297),"",INDEX('Smelter Look-up'!$C$5:$C$700,MATCH(A1297,'Smelter Look-up'!$E$5:$E$700,0)))</f>
        <v/>
      </c>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2"/>
        <v>0</v>
      </c>
      <c r="AB1297" s="228" t="str">
        <f t="shared" si="193"/>
        <v/>
      </c>
    </row>
    <row r="1298" spans="1:28" s="227" customFormat="1" ht="20.25">
      <c r="A1298" s="262"/>
      <c r="B1298" s="182" t="str">
        <f>IF(LEN(A1298)=0,"",INDEX('Smelter Look-up'!$A:$A,MATCH($A1298,'Smelter Look-up'!$E:$E,0)))</f>
        <v/>
      </c>
      <c r="C1298" s="186" t="str">
        <f>IF(LEN(A1298)=0,"",INDEX('Smelter Look-up'!$C:$C,MATCH($A1298,'Smelter Look-up'!$E:$E,0)))</f>
        <v/>
      </c>
      <c r="D1298" s="230" t="str">
        <f>IF(ISBLANK(A1298),"",INDEX('Smelter Look-up'!$C$5:$C$700,MATCH(A1298,'Smelter Look-up'!$E$5:$E$700,0)))</f>
        <v/>
      </c>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2"/>
        <v>0</v>
      </c>
      <c r="AB1298" s="228" t="str">
        <f t="shared" si="193"/>
        <v/>
      </c>
    </row>
    <row r="1299" spans="1:28" s="227" customFormat="1" ht="20.25">
      <c r="A1299" s="262"/>
      <c r="B1299" s="182" t="str">
        <f>IF(LEN(A1299)=0,"",INDEX('Smelter Look-up'!$A:$A,MATCH($A1299,'Smelter Look-up'!$E:$E,0)))</f>
        <v/>
      </c>
      <c r="C1299" s="186" t="str">
        <f>IF(LEN(A1299)=0,"",INDEX('Smelter Look-up'!$C:$C,MATCH($A1299,'Smelter Look-up'!$E:$E,0)))</f>
        <v/>
      </c>
      <c r="D1299" s="230" t="str">
        <f>IF(ISBLANK(A1299),"",INDEX('Smelter Look-up'!$C$5:$C$700,MATCH(A1299,'Smelter Look-up'!$E$5:$E$700,0)))</f>
        <v/>
      </c>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2"/>
        <v>0</v>
      </c>
      <c r="AB1299" s="228" t="str">
        <f t="shared" si="193"/>
        <v/>
      </c>
    </row>
    <row r="1300" spans="1:28" s="227" customFormat="1" ht="20.25">
      <c r="A1300" s="262"/>
      <c r="B1300" s="182" t="str">
        <f>IF(LEN(A1300)=0,"",INDEX('Smelter Look-up'!$A:$A,MATCH($A1300,'Smelter Look-up'!$E:$E,0)))</f>
        <v/>
      </c>
      <c r="C1300" s="186" t="str">
        <f>IF(LEN(A1300)=0,"",INDEX('Smelter Look-up'!$C:$C,MATCH($A1300,'Smelter Look-up'!$E:$E,0)))</f>
        <v/>
      </c>
      <c r="D1300" s="230" t="str">
        <f>IF(ISBLANK(A1300),"",INDEX('Smelter Look-up'!$C$5:$C$700,MATCH(A1300,'Smelter Look-up'!$E$5:$E$700,0)))</f>
        <v/>
      </c>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2"/>
        <v>0</v>
      </c>
      <c r="AB1300" s="228" t="str">
        <f t="shared" si="193"/>
        <v/>
      </c>
    </row>
    <row r="1301" spans="1:28" s="227" customFormat="1" ht="20.25">
      <c r="A1301" s="262"/>
      <c r="B1301" s="182" t="str">
        <f>IF(LEN(A1301)=0,"",INDEX('Smelter Look-up'!$A:$A,MATCH($A1301,'Smelter Look-up'!$E:$E,0)))</f>
        <v/>
      </c>
      <c r="C1301" s="186" t="str">
        <f>IF(LEN(A1301)=0,"",INDEX('Smelter Look-up'!$C:$C,MATCH($A1301,'Smelter Look-up'!$E:$E,0)))</f>
        <v/>
      </c>
      <c r="D1301" s="230" t="str">
        <f>IF(ISBLANK(A1301),"",INDEX('Smelter Look-up'!$C$5:$C$700,MATCH(A1301,'Smelter Look-up'!$E$5:$E$700,0)))</f>
        <v/>
      </c>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2"/>
        <v>0</v>
      </c>
      <c r="AB1301" s="228" t="str">
        <f t="shared" si="193"/>
        <v/>
      </c>
    </row>
    <row r="1302" spans="1:28" s="227" customFormat="1" ht="20.25">
      <c r="A1302" s="262"/>
      <c r="B1302" s="182" t="str">
        <f>IF(LEN(A1302)=0,"",INDEX('Smelter Look-up'!$A:$A,MATCH($A1302,'Smelter Look-up'!$E:$E,0)))</f>
        <v/>
      </c>
      <c r="C1302" s="186" t="str">
        <f>IF(LEN(A1302)=0,"",INDEX('Smelter Look-up'!$C:$C,MATCH($A1302,'Smelter Look-up'!$E:$E,0)))</f>
        <v/>
      </c>
      <c r="D1302" s="230" t="str">
        <f>IF(ISBLANK(A1302),"",INDEX('Smelter Look-up'!$C$5:$C$700,MATCH(A1302,'Smelter Look-up'!$E$5:$E$700,0)))</f>
        <v/>
      </c>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2"/>
        <v>0</v>
      </c>
      <c r="AB1302" s="228" t="str">
        <f t="shared" si="193"/>
        <v/>
      </c>
    </row>
    <row r="1303" spans="1:28" s="227" customFormat="1" ht="20.25">
      <c r="A1303" s="181"/>
      <c r="B1303" s="182" t="str">
        <f>IF(LEN(A1303)=0,"",INDEX('Smelter Look-up'!$A:$A,MATCH($A1303,'Smelter Look-up'!$E:$E,0)))</f>
        <v/>
      </c>
      <c r="C1303" s="186" t="str">
        <f>IF(LEN(A1303)=0,"",INDEX('Smelter Look-up'!$C:$C,MATCH($A1303,'Smelter Look-up'!$E:$E,0)))</f>
        <v/>
      </c>
      <c r="D1303" s="230" t="str">
        <f>IF(ISBLANK(A1303),"",INDEX('Smelter Look-up'!$C$5:$C$700,MATCH(A1303,'Smelter Look-up'!$E$5:$E$700,0)))</f>
        <v/>
      </c>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2"/>
        <v>0</v>
      </c>
      <c r="AB1303" s="228" t="str">
        <f t="shared" si="193"/>
        <v/>
      </c>
    </row>
    <row r="1304" spans="1:28" s="227" customFormat="1" ht="20.25">
      <c r="A1304" s="181"/>
      <c r="B1304" s="182" t="str">
        <f>IF(LEN(A1304)=0,"",INDEX('Smelter Look-up'!$A:$A,MATCH($A1304,'Smelter Look-up'!$E:$E,0)))</f>
        <v/>
      </c>
      <c r="C1304" s="186" t="str">
        <f>IF(LEN(A1304)=0,"",INDEX('Smelter Look-up'!$C:$C,MATCH($A1304,'Smelter Look-up'!$E:$E,0)))</f>
        <v/>
      </c>
      <c r="D1304" s="230" t="str">
        <f>IF(ISBLANK(A1304),"",INDEX('Smelter Look-up'!$C$5:$C$700,MATCH(A1304,'Smelter Look-up'!$E$5:$E$700,0)))</f>
        <v/>
      </c>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2"/>
        <v>0</v>
      </c>
      <c r="AB1304" s="228" t="str">
        <f t="shared" si="193"/>
        <v/>
      </c>
    </row>
    <row r="1305" spans="1:28" s="227" customFormat="1" ht="20.25">
      <c r="A1305" s="181"/>
      <c r="B1305" s="182" t="str">
        <f>IF(LEN(A1305)=0,"",INDEX('Smelter Look-up'!$A:$A,MATCH($A1305,'Smelter Look-up'!$E:$E,0)))</f>
        <v/>
      </c>
      <c r="C1305" s="186" t="str">
        <f>IF(LEN(A1305)=0,"",INDEX('Smelter Look-up'!$C:$C,MATCH($A1305,'Smelter Look-up'!$E:$E,0)))</f>
        <v/>
      </c>
      <c r="D1305" s="230" t="str">
        <f>IF(ISBLANK(A1305),"",INDEX('Smelter Look-up'!$C$5:$C$700,MATCH(A1305,'Smelter Look-up'!$E$5:$E$700,0)))</f>
        <v/>
      </c>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94">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95">IF(AND(C1305="Smelter not listed",OR(LEN(D1305)=0,LEN(E1305)=0)),1,0)</f>
        <v>0</v>
      </c>
      <c r="AB1305" s="228" t="str">
        <f t="shared" ref="AB1305:AB1335" si="196">B1305&amp;C1305</f>
        <v/>
      </c>
    </row>
    <row r="1306" spans="1:28" s="227" customFormat="1" ht="20.25">
      <c r="A1306" s="181"/>
      <c r="B1306" s="182" t="str">
        <f>IF(LEN(A1306)=0,"",INDEX('Smelter Look-up'!$A:$A,MATCH($A1306,'Smelter Look-up'!$E:$E,0)))</f>
        <v/>
      </c>
      <c r="C1306" s="186" t="str">
        <f>IF(LEN(A1306)=0,"",INDEX('Smelter Look-up'!$C:$C,MATCH($A1306,'Smelter Look-up'!$E:$E,0)))</f>
        <v/>
      </c>
      <c r="D1306" s="230" t="str">
        <f>IF(ISBLANK(A1306),"",INDEX('Smelter Look-up'!$C$5:$C$700,MATCH(A1306,'Smelter Look-up'!$E$5:$E$700,0)))</f>
        <v/>
      </c>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t="str">
        <f>IF(ISBLANK(A1307),"",INDEX('Smelter Look-up'!$C$5:$C$700,MATCH(A1307,'Smelter Look-up'!$E$5:$E$700,0)))</f>
        <v/>
      </c>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t="str">
        <f>IF(ISBLANK(A1308),"",INDEX('Smelter Look-up'!$C$5:$C$700,MATCH(A1308,'Smelter Look-up'!$E$5:$E$700,0)))</f>
        <v/>
      </c>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25">
      <c r="A1309" s="181"/>
      <c r="B1309" s="182" t="str">
        <f>IF(LEN(A1309)=0,"",INDEX('Smelter Look-up'!$A:$A,MATCH($A1309,'Smelter Look-up'!$E:$E,0)))</f>
        <v/>
      </c>
      <c r="C1309" s="186" t="str">
        <f>IF(LEN(A1309)=0,"",INDEX('Smelter Look-up'!$C:$C,MATCH($A1309,'Smelter Look-up'!$E:$E,0)))</f>
        <v/>
      </c>
      <c r="D1309" s="230" t="str">
        <f>IF(ISBLANK(A1309),"",INDEX('Smelter Look-up'!$C$5:$C$700,MATCH(A1309,'Smelter Look-up'!$E$5:$E$700,0)))</f>
        <v/>
      </c>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25">
      <c r="A1310" s="181"/>
      <c r="B1310" s="182" t="str">
        <f>IF(LEN(A1310)=0,"",INDEX('Smelter Look-up'!$A:$A,MATCH($A1310,'Smelter Look-up'!$E:$E,0)))</f>
        <v/>
      </c>
      <c r="C1310" s="186" t="str">
        <f>IF(LEN(A1310)=0,"",INDEX('Smelter Look-up'!$C:$C,MATCH($A1310,'Smelter Look-up'!$E:$E,0)))</f>
        <v/>
      </c>
      <c r="D1310" s="230" t="str">
        <f>IF(ISBLANK(A1310),"",INDEX('Smelter Look-up'!$C$5:$C$700,MATCH(A1310,'Smelter Look-up'!$E$5:$E$700,0)))</f>
        <v/>
      </c>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25">
      <c r="A1311" s="181"/>
      <c r="B1311" s="182" t="str">
        <f>IF(LEN(A1311)=0,"",INDEX('Smelter Look-up'!$A:$A,MATCH($A1311,'Smelter Look-up'!$E:$E,0)))</f>
        <v/>
      </c>
      <c r="C1311" s="186" t="str">
        <f>IF(LEN(A1311)=0,"",INDEX('Smelter Look-up'!$C:$C,MATCH($A1311,'Smelter Look-up'!$E:$E,0)))</f>
        <v/>
      </c>
      <c r="D1311" s="230" t="str">
        <f>IF(ISBLANK(A1311),"",INDEX('Smelter Look-up'!$C$5:$C$700,MATCH(A1311,'Smelter Look-up'!$E$5:$E$700,0)))</f>
        <v/>
      </c>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25">
      <c r="A1312" s="181"/>
      <c r="B1312" s="182" t="str">
        <f>IF(LEN(A1312)=0,"",INDEX('Smelter Look-up'!$A:$A,MATCH($A1312,'Smelter Look-up'!$E:$E,0)))</f>
        <v/>
      </c>
      <c r="C1312" s="186" t="str">
        <f>IF(LEN(A1312)=0,"",INDEX('Smelter Look-up'!$C:$C,MATCH($A1312,'Smelter Look-up'!$E:$E,0)))</f>
        <v/>
      </c>
      <c r="D1312" s="230" t="str">
        <f>IF(ISBLANK(A1312),"",INDEX('Smelter Look-up'!$C$5:$C$700,MATCH(A1312,'Smelter Look-up'!$E$5:$E$700,0)))</f>
        <v/>
      </c>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25">
      <c r="A1313" s="181"/>
      <c r="B1313" s="182" t="str">
        <f>IF(LEN(A1313)=0,"",INDEX('Smelter Look-up'!$A:$A,MATCH($A1313,'Smelter Look-up'!$E:$E,0)))</f>
        <v/>
      </c>
      <c r="C1313" s="186" t="str">
        <f>IF(LEN(A1313)=0,"",INDEX('Smelter Look-up'!$C:$C,MATCH($A1313,'Smelter Look-up'!$E:$E,0)))</f>
        <v/>
      </c>
      <c r="D1313" s="230" t="str">
        <f>IF(ISBLANK(A1313),"",INDEX('Smelter Look-up'!$C$5:$C$700,MATCH(A1313,'Smelter Look-up'!$E$5:$E$700,0)))</f>
        <v/>
      </c>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5"/>
        <v>0</v>
      </c>
      <c r="AB1313" s="228" t="str">
        <f t="shared" si="196"/>
        <v/>
      </c>
    </row>
    <row r="1314" spans="1:28" s="227" customFormat="1" ht="20.25">
      <c r="A1314" s="181"/>
      <c r="B1314" s="182" t="str">
        <f>IF(LEN(A1314)=0,"",INDEX('Smelter Look-up'!$A:$A,MATCH($A1314,'Smelter Look-up'!$E:$E,0)))</f>
        <v/>
      </c>
      <c r="C1314" s="186" t="str">
        <f>IF(LEN(A1314)=0,"",INDEX('Smelter Look-up'!$C:$C,MATCH($A1314,'Smelter Look-up'!$E:$E,0)))</f>
        <v/>
      </c>
      <c r="D1314" s="230" t="str">
        <f>IF(ISBLANK(A1314),"",INDEX('Smelter Look-up'!$C$5:$C$700,MATCH(A1314,'Smelter Look-up'!$E$5:$E$700,0)))</f>
        <v/>
      </c>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5"/>
        <v>0</v>
      </c>
      <c r="AB1314" s="228" t="str">
        <f t="shared" si="196"/>
        <v/>
      </c>
    </row>
    <row r="1315" spans="1:28" s="227" customFormat="1" ht="20.25">
      <c r="A1315" s="181"/>
      <c r="B1315" s="182" t="str">
        <f>IF(LEN(A1315)=0,"",INDEX('Smelter Look-up'!$A:$A,MATCH($A1315,'Smelter Look-up'!$E:$E,0)))</f>
        <v/>
      </c>
      <c r="C1315" s="186" t="str">
        <f>IF(LEN(A1315)=0,"",INDEX('Smelter Look-up'!$C:$C,MATCH($A1315,'Smelter Look-up'!$E:$E,0)))</f>
        <v/>
      </c>
      <c r="D1315" s="230" t="str">
        <f>IF(ISBLANK(A1315),"",INDEX('Smelter Look-up'!$C$5:$C$700,MATCH(A1315,'Smelter Look-up'!$E$5:$E$700,0)))</f>
        <v/>
      </c>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5"/>
        <v>0</v>
      </c>
      <c r="AB1315" s="228" t="str">
        <f t="shared" si="196"/>
        <v/>
      </c>
    </row>
    <row r="1316" spans="1:28" s="227" customFormat="1" ht="20.25">
      <c r="A1316" s="294"/>
      <c r="B1316" s="182" t="str">
        <f>IF(LEN(A1316)=0,"",INDEX('Smelter Look-up'!$A:$A,MATCH($A1316,'Smelter Look-up'!$E:$E,0)))</f>
        <v/>
      </c>
      <c r="C1316" s="186" t="str">
        <f>IF(LEN(A1316)=0,"",INDEX('Smelter Look-up'!$C:$C,MATCH($A1316,'Smelter Look-up'!$E:$E,0)))</f>
        <v/>
      </c>
      <c r="D1316" s="230" t="str">
        <f>IF(ISBLANK(A1316),"",INDEX('Smelter Look-up'!$C$5:$C$700,MATCH(A1316,'Smelter Look-up'!$E$5:$E$700,0)))</f>
        <v/>
      </c>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5"/>
        <v>0</v>
      </c>
      <c r="AB1316" s="228" t="str">
        <f t="shared" si="196"/>
        <v/>
      </c>
    </row>
    <row r="1317" spans="1:28" s="227" customFormat="1" ht="20.25">
      <c r="A1317" s="294"/>
      <c r="B1317" s="182" t="str">
        <f>IF(LEN(A1317)=0,"",INDEX('Smelter Look-up'!$A:$A,MATCH($A1317,'Smelter Look-up'!$E:$E,0)))</f>
        <v/>
      </c>
      <c r="C1317" s="186" t="str">
        <f>IF(LEN(A1317)=0,"",INDEX('Smelter Look-up'!$C:$C,MATCH($A1317,'Smelter Look-up'!$E:$E,0)))</f>
        <v/>
      </c>
      <c r="D1317" s="230" t="str">
        <f>IF(ISBLANK(A1317),"",INDEX('Smelter Look-up'!$C$5:$C$700,MATCH(A1317,'Smelter Look-up'!$E$5:$E$700,0)))</f>
        <v/>
      </c>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5"/>
        <v>0</v>
      </c>
      <c r="AB1317" s="228" t="str">
        <f t="shared" si="196"/>
        <v/>
      </c>
    </row>
    <row r="1318" spans="1:28" s="227" customFormat="1" ht="20.25">
      <c r="A1318" s="294"/>
      <c r="B1318" s="182" t="str">
        <f>IF(LEN(A1318)=0,"",INDEX('Smelter Look-up'!$A:$A,MATCH($A1318,'Smelter Look-up'!$E:$E,0)))</f>
        <v/>
      </c>
      <c r="C1318" s="186" t="str">
        <f>IF(LEN(A1318)=0,"",INDEX('Smelter Look-up'!$C:$C,MATCH($A1318,'Smelter Look-up'!$E:$E,0)))</f>
        <v/>
      </c>
      <c r="D1318" s="230" t="str">
        <f>IF(ISBLANK(A1318),"",INDEX('Smelter Look-up'!$C$5:$C$700,MATCH(A1318,'Smelter Look-up'!$E$5:$E$700,0)))</f>
        <v/>
      </c>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5"/>
        <v>0</v>
      </c>
      <c r="AB1318" s="228" t="str">
        <f t="shared" si="196"/>
        <v/>
      </c>
    </row>
    <row r="1319" spans="1:28" s="227" customFormat="1" ht="20.25">
      <c r="A1319" s="294"/>
      <c r="B1319" s="182" t="str">
        <f>IF(LEN(A1319)=0,"",INDEX('Smelter Look-up'!$A:$A,MATCH($A1319,'Smelter Look-up'!$E:$E,0)))</f>
        <v/>
      </c>
      <c r="C1319" s="186" t="str">
        <f>IF(LEN(A1319)=0,"",INDEX('Smelter Look-up'!$C:$C,MATCH($A1319,'Smelter Look-up'!$E:$E,0)))</f>
        <v/>
      </c>
      <c r="D1319" s="230" t="str">
        <f>IF(ISBLANK(A1319),"",INDEX('Smelter Look-up'!$C$5:$C$700,MATCH(A1319,'Smelter Look-up'!$E$5:$E$700,0)))</f>
        <v/>
      </c>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5"/>
        <v>0</v>
      </c>
      <c r="AB1319" s="228" t="str">
        <f t="shared" si="196"/>
        <v/>
      </c>
    </row>
    <row r="1320" spans="1:28" s="227" customFormat="1" ht="20.25">
      <c r="A1320" s="294"/>
      <c r="B1320" s="182" t="str">
        <f>IF(LEN(A1320)=0,"",INDEX('Smelter Look-up'!$A:$A,MATCH($A1320,'Smelter Look-up'!$E:$E,0)))</f>
        <v/>
      </c>
      <c r="C1320" s="186" t="str">
        <f>IF(LEN(A1320)=0,"",INDEX('Smelter Look-up'!$C:$C,MATCH($A1320,'Smelter Look-up'!$E:$E,0)))</f>
        <v/>
      </c>
      <c r="D1320" s="230" t="str">
        <f>IF(ISBLANK(A1320),"",INDEX('Smelter Look-up'!$C$5:$C$700,MATCH(A1320,'Smelter Look-up'!$E$5:$E$700,0)))</f>
        <v/>
      </c>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5"/>
        <v>0</v>
      </c>
      <c r="AB1320" s="228" t="str">
        <f t="shared" si="196"/>
        <v/>
      </c>
    </row>
    <row r="1321" spans="1:28" s="227" customFormat="1" ht="20.25">
      <c r="A1321" s="294"/>
      <c r="B1321" s="182" t="str">
        <f>IF(LEN(A1321)=0,"",INDEX('Smelter Look-up'!$A:$A,MATCH($A1321,'Smelter Look-up'!$E:$E,0)))</f>
        <v/>
      </c>
      <c r="C1321" s="186" t="str">
        <f>IF(LEN(A1321)=0,"",INDEX('Smelter Look-up'!$C:$C,MATCH($A1321,'Smelter Look-up'!$E:$E,0)))</f>
        <v/>
      </c>
      <c r="D1321" s="230" t="str">
        <f>IF(ISBLANK(A1321),"",INDEX('Smelter Look-up'!$C$5:$C$700,MATCH(A1321,'Smelter Look-up'!$E$5:$E$700,0)))</f>
        <v/>
      </c>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25">
      <c r="A1322" s="294"/>
      <c r="B1322" s="182" t="str">
        <f>IF(LEN(A1322)=0,"",INDEX('Smelter Look-up'!$A:$A,MATCH($A1322,'Smelter Look-up'!$E:$E,0)))</f>
        <v/>
      </c>
      <c r="C1322" s="186" t="str">
        <f>IF(LEN(A1322)=0,"",INDEX('Smelter Look-up'!$C:$C,MATCH($A1322,'Smelter Look-up'!$E:$E,0)))</f>
        <v/>
      </c>
      <c r="D1322" s="230" t="str">
        <f>IF(ISBLANK(A1322),"",INDEX('Smelter Look-up'!$C$5:$C$700,MATCH(A1322,'Smelter Look-up'!$E$5:$E$700,0)))</f>
        <v/>
      </c>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25">
      <c r="A1323" s="294"/>
      <c r="B1323" s="182" t="str">
        <f>IF(LEN(A1323)=0,"",INDEX('Smelter Look-up'!$A:$A,MATCH($A1323,'Smelter Look-up'!$E:$E,0)))</f>
        <v/>
      </c>
      <c r="C1323" s="186" t="str">
        <f>IF(LEN(A1323)=0,"",INDEX('Smelter Look-up'!$C:$C,MATCH($A1323,'Smelter Look-up'!$E:$E,0)))</f>
        <v/>
      </c>
      <c r="D1323" s="230" t="str">
        <f>IF(ISBLANK(A1323),"",INDEX('Smelter Look-up'!$C$5:$C$700,MATCH(A1323,'Smelter Look-up'!$E$5:$E$700,0)))</f>
        <v/>
      </c>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5"/>
        <v>0</v>
      </c>
      <c r="AB1323" s="228" t="str">
        <f t="shared" si="196"/>
        <v/>
      </c>
    </row>
    <row r="1324" spans="1:28" s="227" customFormat="1" ht="20.25">
      <c r="A1324" s="294"/>
      <c r="B1324" s="182" t="str">
        <f>IF(LEN(A1324)=0,"",INDEX('Smelter Look-up'!$A:$A,MATCH($A1324,'Smelter Look-up'!$E:$E,0)))</f>
        <v/>
      </c>
      <c r="C1324" s="186" t="str">
        <f>IF(LEN(A1324)=0,"",INDEX('Smelter Look-up'!$C:$C,MATCH($A1324,'Smelter Look-up'!$E:$E,0)))</f>
        <v/>
      </c>
      <c r="D1324" s="230" t="str">
        <f>IF(ISBLANK(A1324),"",INDEX('Smelter Look-up'!$C$5:$C$700,MATCH(A1324,'Smelter Look-up'!$E$5:$E$700,0)))</f>
        <v/>
      </c>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5"/>
        <v>0</v>
      </c>
      <c r="AB1324" s="228" t="str">
        <f t="shared" si="196"/>
        <v/>
      </c>
    </row>
    <row r="1325" spans="1:28" s="227" customFormat="1" ht="20.25">
      <c r="A1325" s="294"/>
      <c r="B1325" s="182" t="str">
        <f>IF(LEN(A1325)=0,"",INDEX('Smelter Look-up'!$A:$A,MATCH($A1325,'Smelter Look-up'!$E:$E,0)))</f>
        <v/>
      </c>
      <c r="C1325" s="186" t="str">
        <f>IF(LEN(A1325)=0,"",INDEX('Smelter Look-up'!$C:$C,MATCH($A1325,'Smelter Look-up'!$E:$E,0)))</f>
        <v/>
      </c>
      <c r="D1325" s="230" t="str">
        <f>IF(ISBLANK(A1325),"",INDEX('Smelter Look-up'!$C$5:$C$700,MATCH(A1325,'Smelter Look-up'!$E$5:$E$700,0)))</f>
        <v/>
      </c>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5"/>
        <v>0</v>
      </c>
      <c r="AB1325" s="228" t="str">
        <f t="shared" si="196"/>
        <v/>
      </c>
    </row>
    <row r="1326" spans="1:28" s="227" customFormat="1" ht="20.25">
      <c r="A1326" s="294"/>
      <c r="B1326" s="182" t="str">
        <f>IF(LEN(A1326)=0,"",INDEX('Smelter Look-up'!$A:$A,MATCH($A1326,'Smelter Look-up'!$E:$E,0)))</f>
        <v/>
      </c>
      <c r="C1326" s="186" t="str">
        <f>IF(LEN(A1326)=0,"",INDEX('Smelter Look-up'!$C:$C,MATCH($A1326,'Smelter Look-up'!$E:$E,0)))</f>
        <v/>
      </c>
      <c r="D1326" s="230" t="str">
        <f>IF(ISBLANK(A1326),"",INDEX('Smelter Look-up'!$C$5:$C$700,MATCH(A1326,'Smelter Look-up'!$E$5:$E$700,0)))</f>
        <v/>
      </c>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5"/>
        <v>0</v>
      </c>
      <c r="AB1326" s="228" t="str">
        <f t="shared" si="196"/>
        <v/>
      </c>
    </row>
    <row r="1327" spans="1:28" s="227" customFormat="1" ht="20.25">
      <c r="A1327" s="294"/>
      <c r="B1327" s="182" t="str">
        <f>IF(LEN(A1327)=0,"",INDEX('Smelter Look-up'!$A:$A,MATCH($A1327,'Smelter Look-up'!$E:$E,0)))</f>
        <v/>
      </c>
      <c r="C1327" s="186" t="str">
        <f>IF(LEN(A1327)=0,"",INDEX('Smelter Look-up'!$C:$C,MATCH($A1327,'Smelter Look-up'!$E:$E,0)))</f>
        <v/>
      </c>
      <c r="D1327" s="230" t="str">
        <f>IF(ISBLANK(A1327),"",INDEX('Smelter Look-up'!$C$5:$C$700,MATCH(A1327,'Smelter Look-up'!$E$5:$E$700,0)))</f>
        <v/>
      </c>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5"/>
        <v>0</v>
      </c>
      <c r="AB1327" s="228" t="str">
        <f t="shared" si="196"/>
        <v/>
      </c>
    </row>
    <row r="1328" spans="1:28" s="227" customFormat="1" ht="20.25">
      <c r="A1328" s="294"/>
      <c r="B1328" s="182" t="str">
        <f>IF(LEN(A1328)=0,"",INDEX('Smelter Look-up'!$A:$A,MATCH($A1328,'Smelter Look-up'!$E:$E,0)))</f>
        <v/>
      </c>
      <c r="C1328" s="186" t="str">
        <f>IF(LEN(A1328)=0,"",INDEX('Smelter Look-up'!$C:$C,MATCH($A1328,'Smelter Look-up'!$E:$E,0)))</f>
        <v/>
      </c>
      <c r="D1328" s="230" t="str">
        <f>IF(ISBLANK(A1328),"",INDEX('Smelter Look-up'!$C$5:$C$700,MATCH(A1328,'Smelter Look-up'!$E$5:$E$700,0)))</f>
        <v/>
      </c>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5"/>
        <v>0</v>
      </c>
      <c r="AB1328" s="228" t="str">
        <f t="shared" si="196"/>
        <v/>
      </c>
    </row>
    <row r="1329" spans="1:28" s="227" customFormat="1" ht="20.25">
      <c r="A1329" s="294"/>
      <c r="B1329" s="182" t="str">
        <f>IF(LEN(A1329)=0,"",INDEX('Smelter Look-up'!$A:$A,MATCH($A1329,'Smelter Look-up'!$E:$E,0)))</f>
        <v/>
      </c>
      <c r="C1329" s="186" t="str">
        <f>IF(LEN(A1329)=0,"",INDEX('Smelter Look-up'!$C:$C,MATCH($A1329,'Smelter Look-up'!$E:$E,0)))</f>
        <v/>
      </c>
      <c r="D1329" s="230" t="str">
        <f>IF(ISBLANK(A1329),"",INDEX('Smelter Look-up'!$C$5:$C$700,MATCH(A1329,'Smelter Look-up'!$E$5:$E$700,0)))</f>
        <v/>
      </c>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5"/>
        <v>0</v>
      </c>
      <c r="AB1329" s="228" t="str">
        <f t="shared" si="196"/>
        <v/>
      </c>
    </row>
    <row r="1330" spans="1:28" s="227" customFormat="1" ht="20.25">
      <c r="A1330" s="294"/>
      <c r="B1330" s="182" t="str">
        <f>IF(LEN(A1330)=0,"",INDEX('Smelter Look-up'!$A:$A,MATCH($A1330,'Smelter Look-up'!$E:$E,0)))</f>
        <v/>
      </c>
      <c r="C1330" s="186" t="str">
        <f>IF(LEN(A1330)=0,"",INDEX('Smelter Look-up'!$C:$C,MATCH($A1330,'Smelter Look-up'!$E:$E,0)))</f>
        <v/>
      </c>
      <c r="D1330" s="230" t="str">
        <f>IF(ISBLANK(A1330),"",INDEX('Smelter Look-up'!$C$5:$C$700,MATCH(A1330,'Smelter Look-up'!$E$5:$E$700,0)))</f>
        <v/>
      </c>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5"/>
        <v>0</v>
      </c>
      <c r="AB1330" s="228" t="str">
        <f t="shared" si="196"/>
        <v/>
      </c>
    </row>
    <row r="1331" spans="1:28" s="227" customFormat="1" ht="20.25">
      <c r="A1331" s="294"/>
      <c r="B1331" s="182" t="str">
        <f>IF(LEN(A1331)=0,"",INDEX('Smelter Look-up'!$A:$A,MATCH($A1331,'Smelter Look-up'!$E:$E,0)))</f>
        <v/>
      </c>
      <c r="C1331" s="186" t="str">
        <f>IF(LEN(A1331)=0,"",INDEX('Smelter Look-up'!$C:$C,MATCH($A1331,'Smelter Look-up'!$E:$E,0)))</f>
        <v/>
      </c>
      <c r="D1331" s="230" t="str">
        <f>IF(ISBLANK(A1331),"",INDEX('Smelter Look-up'!$C$5:$C$700,MATCH(A1331,'Smelter Look-up'!$E$5:$E$700,0)))</f>
        <v/>
      </c>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5"/>
        <v>0</v>
      </c>
      <c r="AB1331" s="228" t="str">
        <f t="shared" si="196"/>
        <v/>
      </c>
    </row>
    <row r="1332" spans="1:28" s="227" customFormat="1" ht="20.25">
      <c r="A1332" s="294"/>
      <c r="B1332" s="182" t="str">
        <f>IF(LEN(A1332)=0,"",INDEX('Smelter Look-up'!$A:$A,MATCH($A1332,'Smelter Look-up'!$E:$E,0)))</f>
        <v/>
      </c>
      <c r="C1332" s="186" t="str">
        <f>IF(LEN(A1332)=0,"",INDEX('Smelter Look-up'!$C:$C,MATCH($A1332,'Smelter Look-up'!$E:$E,0)))</f>
        <v/>
      </c>
      <c r="D1332" s="230" t="str">
        <f>IF(ISBLANK(A1332),"",INDEX('Smelter Look-up'!$C$5:$C$700,MATCH(A1332,'Smelter Look-up'!$E$5:$E$700,0)))</f>
        <v/>
      </c>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5"/>
        <v>0</v>
      </c>
      <c r="AB1332" s="228" t="str">
        <f t="shared" si="196"/>
        <v/>
      </c>
    </row>
    <row r="1333" spans="1:28" s="227" customFormat="1" ht="20.25">
      <c r="A1333" s="294"/>
      <c r="B1333" s="182" t="str">
        <f>IF(LEN(A1333)=0,"",INDEX('Smelter Look-up'!$A:$A,MATCH($A1333,'Smelter Look-up'!$E:$E,0)))</f>
        <v/>
      </c>
      <c r="C1333" s="186" t="str">
        <f>IF(LEN(A1333)=0,"",INDEX('Smelter Look-up'!$C:$C,MATCH($A1333,'Smelter Look-up'!$E:$E,0)))</f>
        <v/>
      </c>
      <c r="D1333" s="230" t="str">
        <f>IF(ISBLANK(A1333),"",INDEX('Smelter Look-up'!$C$5:$C$700,MATCH(A1333,'Smelter Look-up'!$E$5:$E$700,0)))</f>
        <v/>
      </c>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5"/>
        <v>0</v>
      </c>
      <c r="AB1333" s="228" t="str">
        <f t="shared" si="196"/>
        <v/>
      </c>
    </row>
    <row r="1334" spans="1:28" s="227" customFormat="1" ht="20.25">
      <c r="A1334" s="294"/>
      <c r="B1334" s="182" t="str">
        <f>IF(LEN(A1334)=0,"",INDEX('Smelter Look-up'!$A:$A,MATCH($A1334,'Smelter Look-up'!$E:$E,0)))</f>
        <v/>
      </c>
      <c r="C1334" s="186" t="str">
        <f>IF(LEN(A1334)=0,"",INDEX('Smelter Look-up'!$C:$C,MATCH($A1334,'Smelter Look-up'!$E:$E,0)))</f>
        <v/>
      </c>
      <c r="D1334" s="230" t="str">
        <f>IF(ISBLANK(A1334),"",INDEX('Smelter Look-up'!$C$5:$C$700,MATCH(A1334,'Smelter Look-up'!$E$5:$E$700,0)))</f>
        <v/>
      </c>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5"/>
        <v>0</v>
      </c>
      <c r="AB1334" s="228" t="str">
        <f t="shared" si="196"/>
        <v/>
      </c>
    </row>
    <row r="1335" spans="1:28" s="227" customFormat="1" ht="20.25">
      <c r="A1335" s="294"/>
      <c r="B1335" s="182" t="str">
        <f>IF(LEN(A1335)=0,"",INDEX('Smelter Look-up'!$A:$A,MATCH($A1335,'Smelter Look-up'!$E:$E,0)))</f>
        <v/>
      </c>
      <c r="C1335" s="186" t="str">
        <f>IF(LEN(A1335)=0,"",INDEX('Smelter Look-up'!$C:$C,MATCH($A1335,'Smelter Look-up'!$E:$E,0)))</f>
        <v/>
      </c>
      <c r="D1335" s="230" t="str">
        <f>IF(ISBLANK(A1335),"",INDEX('Smelter Look-up'!$C$5:$C$700,MATCH(A1335,'Smelter Look-up'!$E$5:$E$700,0)))</f>
        <v/>
      </c>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5"/>
        <v>0</v>
      </c>
      <c r="AB1335" s="228" t="str">
        <f t="shared" si="196"/>
        <v/>
      </c>
    </row>
    <row r="1336" spans="1:28" s="227" customFormat="1" ht="20.25">
      <c r="A1336" s="294"/>
      <c r="B1336" s="182" t="str">
        <f>IF(LEN(A1336)=0,"",INDEX('Smelter Look-up'!$A:$A,MATCH($A1336,'Smelter Look-up'!$E:$E,0)))</f>
        <v/>
      </c>
      <c r="C1336" s="186" t="str">
        <f>IF(LEN(A1336)=0,"",INDEX('Smelter Look-up'!$C:$C,MATCH($A1336,'Smelter Look-up'!$E:$E,0)))</f>
        <v/>
      </c>
      <c r="D1336" s="230" t="str">
        <f>IF(ISBLANK(A1336),"",INDEX('Smelter Look-up'!$C$5:$C$700,MATCH(A1336,'Smelter Look-up'!$E$5:$E$700,0)))</f>
        <v/>
      </c>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7">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8">IF(AND(C1336="Smelter not listed",OR(LEN(D1336)=0,LEN(E1336)=0)),1,0)</f>
        <v>0</v>
      </c>
      <c r="AB1336" s="228" t="str">
        <f t="shared" ref="AB1336" si="199">B1336&amp;C1336</f>
        <v/>
      </c>
    </row>
    <row r="1337" spans="1:28" s="227" customFormat="1" ht="20.25">
      <c r="A1337" s="294"/>
      <c r="B1337" s="182" t="str">
        <f>IF(LEN(A1337)=0,"",INDEX('Smelter Look-up'!$A:$A,MATCH($A1337,'Smelter Look-up'!$E:$E,0)))</f>
        <v/>
      </c>
      <c r="C1337" s="186" t="str">
        <f>IF(LEN(A1337)=0,"",INDEX('Smelter Look-up'!$C:$C,MATCH($A1337,'Smelter Look-up'!$E:$E,0)))</f>
        <v/>
      </c>
      <c r="D1337" s="230" t="str">
        <f>IF(ISBLANK(A1337),"",INDEX('Smelter Look-up'!$C$5:$C$700,MATCH(A1337,'Smelter Look-up'!$E$5:$E$700,0)))</f>
        <v/>
      </c>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200">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201">IF(AND(C1337="Smelter not listed",OR(LEN(D1337)=0,LEN(E1337)=0)),1,0)</f>
        <v>0</v>
      </c>
      <c r="AB1337" s="228" t="str">
        <f t="shared" ref="AB1337:AB1368" si="202">B1337&amp;C1337</f>
        <v/>
      </c>
    </row>
    <row r="1338" spans="1:28" s="227" customFormat="1" ht="20.25">
      <c r="A1338" s="294"/>
      <c r="B1338" s="182" t="str">
        <f>IF(LEN(A1338)=0,"",INDEX('Smelter Look-up'!$A:$A,MATCH($A1338,'Smelter Look-up'!$E:$E,0)))</f>
        <v/>
      </c>
      <c r="C1338" s="186" t="str">
        <f>IF(LEN(A1338)=0,"",INDEX('Smelter Look-up'!$C:$C,MATCH($A1338,'Smelter Look-up'!$E:$E,0)))</f>
        <v/>
      </c>
      <c r="D1338" s="230" t="str">
        <f>IF(ISBLANK(A1338),"",INDEX('Smelter Look-up'!$C$5:$C$700,MATCH(A1338,'Smelter Look-up'!$E$5:$E$700,0)))</f>
        <v/>
      </c>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25">
      <c r="A1339" s="294"/>
      <c r="B1339" s="182" t="str">
        <f>IF(LEN(A1339)=0,"",INDEX('Smelter Look-up'!$A:$A,MATCH($A1339,'Smelter Look-up'!$E:$E,0)))</f>
        <v/>
      </c>
      <c r="C1339" s="186" t="str">
        <f>IF(LEN(A1339)=0,"",INDEX('Smelter Look-up'!$C:$C,MATCH($A1339,'Smelter Look-up'!$E:$E,0)))</f>
        <v/>
      </c>
      <c r="D1339" s="230" t="str">
        <f>IF(ISBLANK(A1339),"",INDEX('Smelter Look-up'!$C$5:$C$700,MATCH(A1339,'Smelter Look-up'!$E$5:$E$700,0)))</f>
        <v/>
      </c>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25">
      <c r="A1340" s="294"/>
      <c r="B1340" s="182" t="str">
        <f>IF(LEN(A1340)=0,"",INDEX('Smelter Look-up'!$A:$A,MATCH($A1340,'Smelter Look-up'!$E:$E,0)))</f>
        <v/>
      </c>
      <c r="C1340" s="186" t="str">
        <f>IF(LEN(A1340)=0,"",INDEX('Smelter Look-up'!$C:$C,MATCH($A1340,'Smelter Look-up'!$E:$E,0)))</f>
        <v/>
      </c>
      <c r="D1340" s="230" t="str">
        <f>IF(ISBLANK(A1340),"",INDEX('Smelter Look-up'!$C$5:$C$700,MATCH(A1340,'Smelter Look-up'!$E$5:$E$700,0)))</f>
        <v/>
      </c>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25">
      <c r="A1341" s="294"/>
      <c r="B1341" s="182" t="str">
        <f>IF(LEN(A1341)=0,"",INDEX('Smelter Look-up'!$A:$A,MATCH($A1341,'Smelter Look-up'!$E:$E,0)))</f>
        <v/>
      </c>
      <c r="C1341" s="186" t="str">
        <f>IF(LEN(A1341)=0,"",INDEX('Smelter Look-up'!$C:$C,MATCH($A1341,'Smelter Look-up'!$E:$E,0)))</f>
        <v/>
      </c>
      <c r="D1341" s="230" t="str">
        <f>IF(ISBLANK(A1341),"",INDEX('Smelter Look-up'!$C$5:$C$700,MATCH(A1341,'Smelter Look-up'!$E$5:$E$700,0)))</f>
        <v/>
      </c>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25">
      <c r="A1342" s="294"/>
      <c r="B1342" s="182" t="str">
        <f>IF(LEN(A1342)=0,"",INDEX('Smelter Look-up'!$A:$A,MATCH($A1342,'Smelter Look-up'!$E:$E,0)))</f>
        <v/>
      </c>
      <c r="C1342" s="186" t="str">
        <f>IF(LEN(A1342)=0,"",INDEX('Smelter Look-up'!$C:$C,MATCH($A1342,'Smelter Look-up'!$E:$E,0)))</f>
        <v/>
      </c>
      <c r="D1342" s="230" t="str">
        <f>IF(ISBLANK(A1342),"",INDEX('Smelter Look-up'!$C$5:$C$700,MATCH(A1342,'Smelter Look-up'!$E$5:$E$700,0)))</f>
        <v/>
      </c>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25">
      <c r="A1343" s="294"/>
      <c r="B1343" s="182" t="str">
        <f>IF(LEN(A1343)=0,"",INDEX('Smelter Look-up'!$A:$A,MATCH($A1343,'Smelter Look-up'!$E:$E,0)))</f>
        <v/>
      </c>
      <c r="C1343" s="186" t="str">
        <f>IF(LEN(A1343)=0,"",INDEX('Smelter Look-up'!$C:$C,MATCH($A1343,'Smelter Look-up'!$E:$E,0)))</f>
        <v/>
      </c>
      <c r="D1343" s="230" t="str">
        <f>IF(ISBLANK(A1343),"",INDEX('Smelter Look-up'!$C$5:$C$700,MATCH(A1343,'Smelter Look-up'!$E$5:$E$700,0)))</f>
        <v/>
      </c>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25">
      <c r="A1344" s="294"/>
      <c r="B1344" s="182" t="str">
        <f>IF(LEN(A1344)=0,"",INDEX('Smelter Look-up'!$A:$A,MATCH($A1344,'Smelter Look-up'!$E:$E,0)))</f>
        <v/>
      </c>
      <c r="C1344" s="186" t="str">
        <f>IF(LEN(A1344)=0,"",INDEX('Smelter Look-up'!$C:$C,MATCH($A1344,'Smelter Look-up'!$E:$E,0)))</f>
        <v/>
      </c>
      <c r="D1344" s="230" t="str">
        <f>IF(ISBLANK(A1344),"",INDEX('Smelter Look-up'!$C$5:$C$700,MATCH(A1344,'Smelter Look-up'!$E$5:$E$700,0)))</f>
        <v/>
      </c>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25">
      <c r="A1345" s="294"/>
      <c r="B1345" s="182" t="str">
        <f>IF(LEN(A1345)=0,"",INDEX('Smelter Look-up'!$A:$A,MATCH($A1345,'Smelter Look-up'!$E:$E,0)))</f>
        <v/>
      </c>
      <c r="C1345" s="186" t="str">
        <f>IF(LEN(A1345)=0,"",INDEX('Smelter Look-up'!$C:$C,MATCH($A1345,'Smelter Look-up'!$E:$E,0)))</f>
        <v/>
      </c>
      <c r="D1345" s="230" t="str">
        <f>IF(ISBLANK(A1345),"",INDEX('Smelter Look-up'!$C$5:$C$700,MATCH(A1345,'Smelter Look-up'!$E$5:$E$700,0)))</f>
        <v/>
      </c>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25">
      <c r="A1346" s="294"/>
      <c r="B1346" s="182" t="str">
        <f>IF(LEN(A1346)=0,"",INDEX('Smelter Look-up'!$A:$A,MATCH($A1346,'Smelter Look-up'!$E:$E,0)))</f>
        <v/>
      </c>
      <c r="C1346" s="186" t="str">
        <f>IF(LEN(A1346)=0,"",INDEX('Smelter Look-up'!$C:$C,MATCH($A1346,'Smelter Look-up'!$E:$E,0)))</f>
        <v/>
      </c>
      <c r="D1346" s="230" t="str">
        <f>IF(ISBLANK(A1346),"",INDEX('Smelter Look-up'!$C$5:$C$700,MATCH(A1346,'Smelter Look-up'!$E$5:$E$700,0)))</f>
        <v/>
      </c>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25">
      <c r="A1347" s="294"/>
      <c r="B1347" s="182" t="str">
        <f>IF(LEN(A1347)=0,"",INDEX('Smelter Look-up'!$A:$A,MATCH($A1347,'Smelter Look-up'!$E:$E,0)))</f>
        <v/>
      </c>
      <c r="C1347" s="186" t="str">
        <f>IF(LEN(A1347)=0,"",INDEX('Smelter Look-up'!$C:$C,MATCH($A1347,'Smelter Look-up'!$E:$E,0)))</f>
        <v/>
      </c>
      <c r="D1347" s="230" t="str">
        <f>IF(ISBLANK(A1347),"",INDEX('Smelter Look-up'!$C$5:$C$700,MATCH(A1347,'Smelter Look-up'!$E$5:$E$700,0)))</f>
        <v/>
      </c>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25">
      <c r="A1348" s="294"/>
      <c r="B1348" s="182" t="str">
        <f>IF(LEN(A1348)=0,"",INDEX('Smelter Look-up'!$A:$A,MATCH($A1348,'Smelter Look-up'!$E:$E,0)))</f>
        <v/>
      </c>
      <c r="C1348" s="186" t="str">
        <f>IF(LEN(A1348)=0,"",INDEX('Smelter Look-up'!$C:$C,MATCH($A1348,'Smelter Look-up'!$E:$E,0)))</f>
        <v/>
      </c>
      <c r="D1348" s="230" t="str">
        <f>IF(ISBLANK(A1348),"",INDEX('Smelter Look-up'!$C$5:$C$700,MATCH(A1348,'Smelter Look-up'!$E$5:$E$700,0)))</f>
        <v/>
      </c>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25">
      <c r="A1349" s="294"/>
      <c r="B1349" s="182" t="str">
        <f>IF(LEN(A1349)=0,"",INDEX('Smelter Look-up'!$A:$A,MATCH($A1349,'Smelter Look-up'!$E:$E,0)))</f>
        <v/>
      </c>
      <c r="C1349" s="186" t="str">
        <f>IF(LEN(A1349)=0,"",INDEX('Smelter Look-up'!$C:$C,MATCH($A1349,'Smelter Look-up'!$E:$E,0)))</f>
        <v/>
      </c>
      <c r="D1349" s="230" t="str">
        <f>IF(ISBLANK(A1349),"",INDEX('Smelter Look-up'!$C$5:$C$700,MATCH(A1349,'Smelter Look-up'!$E$5:$E$700,0)))</f>
        <v/>
      </c>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25">
      <c r="A1350" s="294"/>
      <c r="B1350" s="182" t="str">
        <f>IF(LEN(A1350)=0,"",INDEX('Smelter Look-up'!$A:$A,MATCH($A1350,'Smelter Look-up'!$E:$E,0)))</f>
        <v/>
      </c>
      <c r="C1350" s="186" t="str">
        <f>IF(LEN(A1350)=0,"",INDEX('Smelter Look-up'!$C:$C,MATCH($A1350,'Smelter Look-up'!$E:$E,0)))</f>
        <v/>
      </c>
      <c r="D1350" s="230" t="str">
        <f>IF(ISBLANK(A1350),"",INDEX('Smelter Look-up'!$C$5:$C$700,MATCH(A1350,'Smelter Look-up'!$E$5:$E$700,0)))</f>
        <v/>
      </c>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25">
      <c r="A1351" s="294"/>
      <c r="B1351" s="182" t="str">
        <f>IF(LEN(A1351)=0,"",INDEX('Smelter Look-up'!$A:$A,MATCH($A1351,'Smelter Look-up'!$E:$E,0)))</f>
        <v/>
      </c>
      <c r="C1351" s="186" t="str">
        <f>IF(LEN(A1351)=0,"",INDEX('Smelter Look-up'!$C:$C,MATCH($A1351,'Smelter Look-up'!$E:$E,0)))</f>
        <v/>
      </c>
      <c r="D1351" s="230" t="str">
        <f>IF(ISBLANK(A1351),"",INDEX('Smelter Look-up'!$C$5:$C$700,MATCH(A1351,'Smelter Look-up'!$E$5:$E$700,0)))</f>
        <v/>
      </c>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1"/>
        <v>0</v>
      </c>
      <c r="AB1351" s="228" t="str">
        <f t="shared" si="202"/>
        <v/>
      </c>
    </row>
    <row r="1352" spans="1:28" s="227" customFormat="1" ht="20.25">
      <c r="A1352" s="294"/>
      <c r="B1352" s="182" t="str">
        <f>IF(LEN(A1352)=0,"",INDEX('Smelter Look-up'!$A:$A,MATCH($A1352,'Smelter Look-up'!$E:$E,0)))</f>
        <v/>
      </c>
      <c r="C1352" s="186" t="str">
        <f>IF(LEN(A1352)=0,"",INDEX('Smelter Look-up'!$C:$C,MATCH($A1352,'Smelter Look-up'!$E:$E,0)))</f>
        <v/>
      </c>
      <c r="D1352" s="230" t="str">
        <f>IF(ISBLANK(A1352),"",INDEX('Smelter Look-up'!$C$5:$C$700,MATCH(A1352,'Smelter Look-up'!$E$5:$E$700,0)))</f>
        <v/>
      </c>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1"/>
        <v>0</v>
      </c>
      <c r="AB1352" s="228" t="str">
        <f t="shared" si="202"/>
        <v/>
      </c>
    </row>
    <row r="1353" spans="1:28" s="227" customFormat="1" ht="20.25">
      <c r="A1353" s="294"/>
      <c r="B1353" s="182" t="str">
        <f>IF(LEN(A1353)=0,"",INDEX('Smelter Look-up'!$A:$A,MATCH($A1353,'Smelter Look-up'!$E:$E,0)))</f>
        <v/>
      </c>
      <c r="C1353" s="186" t="str">
        <f>IF(LEN(A1353)=0,"",INDEX('Smelter Look-up'!$C:$C,MATCH($A1353,'Smelter Look-up'!$E:$E,0)))</f>
        <v/>
      </c>
      <c r="D1353" s="230" t="str">
        <f>IF(ISBLANK(A1353),"",INDEX('Smelter Look-up'!$C$5:$C$700,MATCH(A1353,'Smelter Look-up'!$E$5:$E$700,0)))</f>
        <v/>
      </c>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25">
      <c r="A1354" s="294"/>
      <c r="B1354" s="182" t="str">
        <f>IF(LEN(A1354)=0,"",INDEX('Smelter Look-up'!$A:$A,MATCH($A1354,'Smelter Look-up'!$E:$E,0)))</f>
        <v/>
      </c>
      <c r="C1354" s="186" t="str">
        <f>IF(LEN(A1354)=0,"",INDEX('Smelter Look-up'!$C:$C,MATCH($A1354,'Smelter Look-up'!$E:$E,0)))</f>
        <v/>
      </c>
      <c r="D1354" s="230" t="str">
        <f>IF(ISBLANK(A1354),"",INDEX('Smelter Look-up'!$C$5:$C$700,MATCH(A1354,'Smelter Look-up'!$E$5:$E$700,0)))</f>
        <v/>
      </c>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25">
      <c r="A1355" s="294"/>
      <c r="B1355" s="182" t="str">
        <f>IF(LEN(A1355)=0,"",INDEX('Smelter Look-up'!$A:$A,MATCH($A1355,'Smelter Look-up'!$E:$E,0)))</f>
        <v/>
      </c>
      <c r="C1355" s="186" t="str">
        <f>IF(LEN(A1355)=0,"",INDEX('Smelter Look-up'!$C:$C,MATCH($A1355,'Smelter Look-up'!$E:$E,0)))</f>
        <v/>
      </c>
      <c r="D1355" s="230" t="str">
        <f>IF(ISBLANK(A1355),"",INDEX('Smelter Look-up'!$C$5:$C$700,MATCH(A1355,'Smelter Look-up'!$E$5:$E$700,0)))</f>
        <v/>
      </c>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25">
      <c r="A1356" s="294"/>
      <c r="B1356" s="182" t="str">
        <f>IF(LEN(A1356)=0,"",INDEX('Smelter Look-up'!$A:$A,MATCH($A1356,'Smelter Look-up'!$E:$E,0)))</f>
        <v/>
      </c>
      <c r="C1356" s="186" t="str">
        <f>IF(LEN(A1356)=0,"",INDEX('Smelter Look-up'!$C:$C,MATCH($A1356,'Smelter Look-up'!$E:$E,0)))</f>
        <v/>
      </c>
      <c r="D1356" s="230" t="str">
        <f>IF(ISBLANK(A1356),"",INDEX('Smelter Look-up'!$C$5:$C$700,MATCH(A1356,'Smelter Look-up'!$E$5:$E$700,0)))</f>
        <v/>
      </c>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1"/>
        <v>0</v>
      </c>
      <c r="AB1356" s="228" t="str">
        <f t="shared" si="202"/>
        <v/>
      </c>
    </row>
    <row r="1357" spans="1:28" s="227" customFormat="1" ht="20.25">
      <c r="A1357" s="294"/>
      <c r="B1357" s="182" t="str">
        <f>IF(LEN(A1357)=0,"",INDEX('Smelter Look-up'!$A:$A,MATCH($A1357,'Smelter Look-up'!$E:$E,0)))</f>
        <v/>
      </c>
      <c r="C1357" s="186" t="str">
        <f>IF(LEN(A1357)=0,"",INDEX('Smelter Look-up'!$C:$C,MATCH($A1357,'Smelter Look-up'!$E:$E,0)))</f>
        <v/>
      </c>
      <c r="D1357" s="230" t="str">
        <f>IF(ISBLANK(A1357),"",INDEX('Smelter Look-up'!$C$5:$C$700,MATCH(A1357,'Smelter Look-up'!$E$5:$E$700,0)))</f>
        <v/>
      </c>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1"/>
        <v>0</v>
      </c>
      <c r="AB1357" s="228" t="str">
        <f t="shared" si="202"/>
        <v/>
      </c>
    </row>
    <row r="1358" spans="1:28" s="227" customFormat="1" ht="20.25">
      <c r="A1358" s="294"/>
      <c r="B1358" s="182" t="str">
        <f>IF(LEN(A1358)=0,"",INDEX('Smelter Look-up'!$A:$A,MATCH($A1358,'Smelter Look-up'!$E:$E,0)))</f>
        <v/>
      </c>
      <c r="C1358" s="186" t="str">
        <f>IF(LEN(A1358)=0,"",INDEX('Smelter Look-up'!$C:$C,MATCH($A1358,'Smelter Look-up'!$E:$E,0)))</f>
        <v/>
      </c>
      <c r="D1358" s="230" t="str">
        <f>IF(ISBLANK(A1358),"",INDEX('Smelter Look-up'!$C$5:$C$700,MATCH(A1358,'Smelter Look-up'!$E$5:$E$700,0)))</f>
        <v/>
      </c>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1"/>
        <v>0</v>
      </c>
      <c r="AB1358" s="228" t="str">
        <f t="shared" si="202"/>
        <v/>
      </c>
    </row>
    <row r="1359" spans="1:28" s="227" customFormat="1" ht="20.25">
      <c r="A1359" s="294"/>
      <c r="B1359" s="182" t="str">
        <f>IF(LEN(A1359)=0,"",INDEX('Smelter Look-up'!$A:$A,MATCH($A1359,'Smelter Look-up'!$E:$E,0)))</f>
        <v/>
      </c>
      <c r="C1359" s="186" t="str">
        <f>IF(LEN(A1359)=0,"",INDEX('Smelter Look-up'!$C:$C,MATCH($A1359,'Smelter Look-up'!$E:$E,0)))</f>
        <v/>
      </c>
      <c r="D1359" s="230" t="str">
        <f>IF(ISBLANK(A1359),"",INDEX('Smelter Look-up'!$C$5:$C$700,MATCH(A1359,'Smelter Look-up'!$E$5:$E$700,0)))</f>
        <v/>
      </c>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1"/>
        <v>0</v>
      </c>
      <c r="AB1359" s="228" t="str">
        <f t="shared" si="202"/>
        <v/>
      </c>
    </row>
    <row r="1360" spans="1:28" s="227" customFormat="1" ht="20.25">
      <c r="A1360" s="294"/>
      <c r="B1360" s="182" t="str">
        <f>IF(LEN(A1360)=0,"",INDEX('Smelter Look-up'!$A:$A,MATCH($A1360,'Smelter Look-up'!$E:$E,0)))</f>
        <v/>
      </c>
      <c r="C1360" s="186" t="str">
        <f>IF(LEN(A1360)=0,"",INDEX('Smelter Look-up'!$C:$C,MATCH($A1360,'Smelter Look-up'!$E:$E,0)))</f>
        <v/>
      </c>
      <c r="D1360" s="230" t="str">
        <f>IF(ISBLANK(A1360),"",INDEX('Smelter Look-up'!$C$5:$C$700,MATCH(A1360,'Smelter Look-up'!$E$5:$E$700,0)))</f>
        <v/>
      </c>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1"/>
        <v>0</v>
      </c>
      <c r="AB1360" s="228" t="str">
        <f t="shared" si="202"/>
        <v/>
      </c>
    </row>
    <row r="1361" spans="1:28" s="227" customFormat="1" ht="20.25">
      <c r="A1361" s="294"/>
      <c r="B1361" s="182" t="str">
        <f>IF(LEN(A1361)=0,"",INDEX('Smelter Look-up'!$A:$A,MATCH($A1361,'Smelter Look-up'!$E:$E,0)))</f>
        <v/>
      </c>
      <c r="C1361" s="186" t="str">
        <f>IF(LEN(A1361)=0,"",INDEX('Smelter Look-up'!$C:$C,MATCH($A1361,'Smelter Look-up'!$E:$E,0)))</f>
        <v/>
      </c>
      <c r="D1361" s="230" t="str">
        <f>IF(ISBLANK(A1361),"",INDEX('Smelter Look-up'!$C$5:$C$700,MATCH(A1361,'Smelter Look-up'!$E$5:$E$700,0)))</f>
        <v/>
      </c>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1"/>
        <v>0</v>
      </c>
      <c r="AB1361" s="228" t="str">
        <f t="shared" si="202"/>
        <v/>
      </c>
    </row>
    <row r="1362" spans="1:28" s="227" customFormat="1" ht="20.25">
      <c r="A1362" s="294"/>
      <c r="B1362" s="182" t="str">
        <f>IF(LEN(A1362)=0,"",INDEX('Smelter Look-up'!$A:$A,MATCH($A1362,'Smelter Look-up'!$E:$E,0)))</f>
        <v/>
      </c>
      <c r="C1362" s="186" t="str">
        <f>IF(LEN(A1362)=0,"",INDEX('Smelter Look-up'!$C:$C,MATCH($A1362,'Smelter Look-up'!$E:$E,0)))</f>
        <v/>
      </c>
      <c r="D1362" s="230" t="str">
        <f>IF(ISBLANK(A1362),"",INDEX('Smelter Look-up'!$C$5:$C$700,MATCH(A1362,'Smelter Look-up'!$E$5:$E$700,0)))</f>
        <v/>
      </c>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1"/>
        <v>0</v>
      </c>
      <c r="AB1362" s="228" t="str">
        <f t="shared" si="202"/>
        <v/>
      </c>
    </row>
    <row r="1363" spans="1:28" s="227" customFormat="1" ht="20.25">
      <c r="A1363" s="294"/>
      <c r="B1363" s="182" t="str">
        <f>IF(LEN(A1363)=0,"",INDEX('Smelter Look-up'!$A:$A,MATCH($A1363,'Smelter Look-up'!$E:$E,0)))</f>
        <v/>
      </c>
      <c r="C1363" s="186" t="str">
        <f>IF(LEN(A1363)=0,"",INDEX('Smelter Look-up'!$C:$C,MATCH($A1363,'Smelter Look-up'!$E:$E,0)))</f>
        <v/>
      </c>
      <c r="D1363" s="230" t="str">
        <f>IF(ISBLANK(A1363),"",INDEX('Smelter Look-up'!$C$5:$C$700,MATCH(A1363,'Smelter Look-up'!$E$5:$E$700,0)))</f>
        <v/>
      </c>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1"/>
        <v>0</v>
      </c>
      <c r="AB1363" s="228" t="str">
        <f t="shared" si="202"/>
        <v/>
      </c>
    </row>
    <row r="1364" spans="1:28" s="227" customFormat="1" ht="20.25">
      <c r="A1364" s="294"/>
      <c r="B1364" s="182" t="str">
        <f>IF(LEN(A1364)=0,"",INDEX('Smelter Look-up'!$A:$A,MATCH($A1364,'Smelter Look-up'!$E:$E,0)))</f>
        <v/>
      </c>
      <c r="C1364" s="186" t="str">
        <f>IF(LEN(A1364)=0,"",INDEX('Smelter Look-up'!$C:$C,MATCH($A1364,'Smelter Look-up'!$E:$E,0)))</f>
        <v/>
      </c>
      <c r="D1364" s="230" t="str">
        <f>IF(ISBLANK(A1364),"",INDEX('Smelter Look-up'!$C$5:$C$700,MATCH(A1364,'Smelter Look-up'!$E$5:$E$700,0)))</f>
        <v/>
      </c>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1"/>
        <v>0</v>
      </c>
      <c r="AB1364" s="228" t="str">
        <f t="shared" si="202"/>
        <v/>
      </c>
    </row>
    <row r="1365" spans="1:28" s="227" customFormat="1" ht="20.25">
      <c r="A1365" s="294"/>
      <c r="B1365" s="182" t="str">
        <f>IF(LEN(A1365)=0,"",INDEX('Smelter Look-up'!$A:$A,MATCH($A1365,'Smelter Look-up'!$E:$E,0)))</f>
        <v/>
      </c>
      <c r="C1365" s="186" t="str">
        <f>IF(LEN(A1365)=0,"",INDEX('Smelter Look-up'!$C:$C,MATCH($A1365,'Smelter Look-up'!$E:$E,0)))</f>
        <v/>
      </c>
      <c r="D1365" s="230" t="str">
        <f>IF(ISBLANK(A1365),"",INDEX('Smelter Look-up'!$C$5:$C$700,MATCH(A1365,'Smelter Look-up'!$E$5:$E$700,0)))</f>
        <v/>
      </c>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1"/>
        <v>0</v>
      </c>
      <c r="AB1365" s="228" t="str">
        <f t="shared" si="202"/>
        <v/>
      </c>
    </row>
    <row r="1366" spans="1:28" s="227" customFormat="1" ht="20.25">
      <c r="A1366" s="294"/>
      <c r="B1366" s="182" t="str">
        <f>IF(LEN(A1366)=0,"",INDEX('Smelter Look-up'!$A:$A,MATCH($A1366,'Smelter Look-up'!$E:$E,0)))</f>
        <v/>
      </c>
      <c r="C1366" s="186" t="str">
        <f>IF(LEN(A1366)=0,"",INDEX('Smelter Look-up'!$C:$C,MATCH($A1366,'Smelter Look-up'!$E:$E,0)))</f>
        <v/>
      </c>
      <c r="D1366" s="230" t="str">
        <f>IF(ISBLANK(A1366),"",INDEX('Smelter Look-up'!$C$5:$C$700,MATCH(A1366,'Smelter Look-up'!$E$5:$E$700,0)))</f>
        <v/>
      </c>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1"/>
        <v>0</v>
      </c>
      <c r="AB1366" s="228" t="str">
        <f t="shared" si="202"/>
        <v/>
      </c>
    </row>
    <row r="1367" spans="1:28" s="227" customFormat="1" ht="20.25">
      <c r="A1367" s="294"/>
      <c r="B1367" s="182" t="str">
        <f>IF(LEN(A1367)=0,"",INDEX('Smelter Look-up'!$A:$A,MATCH($A1367,'Smelter Look-up'!$E:$E,0)))</f>
        <v/>
      </c>
      <c r="C1367" s="186" t="str">
        <f>IF(LEN(A1367)=0,"",INDEX('Smelter Look-up'!$C:$C,MATCH($A1367,'Smelter Look-up'!$E:$E,0)))</f>
        <v/>
      </c>
      <c r="D1367" s="230" t="str">
        <f>IF(ISBLANK(A1367),"",INDEX('Smelter Look-up'!$C$5:$C$700,MATCH(A1367,'Smelter Look-up'!$E$5:$E$700,0)))</f>
        <v/>
      </c>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1"/>
        <v>0</v>
      </c>
      <c r="AB1367" s="228" t="str">
        <f t="shared" si="202"/>
        <v/>
      </c>
    </row>
    <row r="1368" spans="1:28" s="227" customFormat="1" ht="20.25">
      <c r="A1368" s="294"/>
      <c r="B1368" s="182" t="str">
        <f>IF(LEN(A1368)=0,"",INDEX('Smelter Look-up'!$A:$A,MATCH($A1368,'Smelter Look-up'!$E:$E,0)))</f>
        <v/>
      </c>
      <c r="C1368" s="186" t="str">
        <f>IF(LEN(A1368)=0,"",INDEX('Smelter Look-up'!$C:$C,MATCH($A1368,'Smelter Look-up'!$E:$E,0)))</f>
        <v/>
      </c>
      <c r="D1368" s="230" t="str">
        <f>IF(ISBLANK(A1368),"",INDEX('Smelter Look-up'!$C$5:$C$700,MATCH(A1368,'Smelter Look-up'!$E$5:$E$700,0)))</f>
        <v/>
      </c>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1"/>
        <v>0</v>
      </c>
      <c r="AB1368" s="228" t="str">
        <f t="shared" si="202"/>
        <v/>
      </c>
    </row>
    <row r="1369" spans="1:28" s="227" customFormat="1" ht="20.25">
      <c r="A1369" s="294"/>
      <c r="B1369" s="182" t="str">
        <f>IF(LEN(A1369)=0,"",INDEX('Smelter Look-up'!$A:$A,MATCH($A1369,'Smelter Look-up'!$E:$E,0)))</f>
        <v/>
      </c>
      <c r="C1369" s="186" t="str">
        <f>IF(LEN(A1369)=0,"",INDEX('Smelter Look-up'!$C:$C,MATCH($A1369,'Smelter Look-up'!$E:$E,0)))</f>
        <v/>
      </c>
      <c r="D1369" s="230" t="str">
        <f>IF(ISBLANK(A1369),"",INDEX('Smelter Look-up'!$C$5:$C$700,MATCH(A1369,'Smelter Look-up'!$E$5:$E$700,0)))</f>
        <v/>
      </c>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203">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204">IF(AND(C1369="Smelter not listed",OR(LEN(D1369)=0,LEN(E1369)=0)),1,0)</f>
        <v>0</v>
      </c>
      <c r="AB1369" s="228" t="str">
        <f t="shared" ref="AB1369:AB1399" si="205">B1369&amp;C1369</f>
        <v/>
      </c>
    </row>
    <row r="1370" spans="1:28" s="227" customFormat="1" ht="20.25">
      <c r="A1370" s="294"/>
      <c r="B1370" s="182" t="str">
        <f>IF(LEN(A1370)=0,"",INDEX('Smelter Look-up'!$A:$A,MATCH($A1370,'Smelter Look-up'!$E:$E,0)))</f>
        <v/>
      </c>
      <c r="C1370" s="186" t="str">
        <f>IF(LEN(A1370)=0,"",INDEX('Smelter Look-up'!$C:$C,MATCH($A1370,'Smelter Look-up'!$E:$E,0)))</f>
        <v/>
      </c>
      <c r="D1370" s="230" t="str">
        <f>IF(ISBLANK(A1370),"",INDEX('Smelter Look-up'!$C$5:$C$700,MATCH(A1370,'Smelter Look-up'!$E$5:$E$700,0)))</f>
        <v/>
      </c>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294"/>
      <c r="B1371" s="182" t="str">
        <f>IF(LEN(A1371)=0,"",INDEX('Smelter Look-up'!$A:$A,MATCH($A1371,'Smelter Look-up'!$E:$E,0)))</f>
        <v/>
      </c>
      <c r="C1371" s="186" t="str">
        <f>IF(LEN(A1371)=0,"",INDEX('Smelter Look-up'!$C:$C,MATCH($A1371,'Smelter Look-up'!$E:$E,0)))</f>
        <v/>
      </c>
      <c r="D1371" s="230" t="str">
        <f>IF(ISBLANK(A1371),"",INDEX('Smelter Look-up'!$C$5:$C$700,MATCH(A1371,'Smelter Look-up'!$E$5:$E$700,0)))</f>
        <v/>
      </c>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294"/>
      <c r="B1372" s="182" t="str">
        <f>IF(LEN(A1372)=0,"",INDEX('Smelter Look-up'!$A:$A,MATCH($A1372,'Smelter Look-up'!$E:$E,0)))</f>
        <v/>
      </c>
      <c r="C1372" s="186" t="str">
        <f>IF(LEN(A1372)=0,"",INDEX('Smelter Look-up'!$C:$C,MATCH($A1372,'Smelter Look-up'!$E:$E,0)))</f>
        <v/>
      </c>
      <c r="D1372" s="230" t="str">
        <f>IF(ISBLANK(A1372),"",INDEX('Smelter Look-up'!$C$5:$C$700,MATCH(A1372,'Smelter Look-up'!$E$5:$E$700,0)))</f>
        <v/>
      </c>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25">
      <c r="A1373" s="294"/>
      <c r="B1373" s="182" t="str">
        <f>IF(LEN(A1373)=0,"",INDEX('Smelter Look-up'!$A:$A,MATCH($A1373,'Smelter Look-up'!$E:$E,0)))</f>
        <v/>
      </c>
      <c r="C1373" s="186" t="str">
        <f>IF(LEN(A1373)=0,"",INDEX('Smelter Look-up'!$C:$C,MATCH($A1373,'Smelter Look-up'!$E:$E,0)))</f>
        <v/>
      </c>
      <c r="D1373" s="230" t="str">
        <f>IF(ISBLANK(A1373),"",INDEX('Smelter Look-up'!$C$5:$C$700,MATCH(A1373,'Smelter Look-up'!$E$5:$E$700,0)))</f>
        <v/>
      </c>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25">
      <c r="A1374" s="294"/>
      <c r="B1374" s="182" t="str">
        <f>IF(LEN(A1374)=0,"",INDEX('Smelter Look-up'!$A:$A,MATCH($A1374,'Smelter Look-up'!$E:$E,0)))</f>
        <v/>
      </c>
      <c r="C1374" s="186" t="str">
        <f>IF(LEN(A1374)=0,"",INDEX('Smelter Look-up'!$C:$C,MATCH($A1374,'Smelter Look-up'!$E:$E,0)))</f>
        <v/>
      </c>
      <c r="D1374" s="230" t="str">
        <f>IF(ISBLANK(A1374),"",INDEX('Smelter Look-up'!$C$5:$C$700,MATCH(A1374,'Smelter Look-up'!$E$5:$E$700,0)))</f>
        <v/>
      </c>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25">
      <c r="A1375" s="294"/>
      <c r="B1375" s="182" t="str">
        <f>IF(LEN(A1375)=0,"",INDEX('Smelter Look-up'!$A:$A,MATCH($A1375,'Smelter Look-up'!$E:$E,0)))</f>
        <v/>
      </c>
      <c r="C1375" s="186" t="str">
        <f>IF(LEN(A1375)=0,"",INDEX('Smelter Look-up'!$C:$C,MATCH($A1375,'Smelter Look-up'!$E:$E,0)))</f>
        <v/>
      </c>
      <c r="D1375" s="230" t="str">
        <f>IF(ISBLANK(A1375),"",INDEX('Smelter Look-up'!$C$5:$C$700,MATCH(A1375,'Smelter Look-up'!$E$5:$E$700,0)))</f>
        <v/>
      </c>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25">
      <c r="A1376" s="294"/>
      <c r="B1376" s="182" t="str">
        <f>IF(LEN(A1376)=0,"",INDEX('Smelter Look-up'!$A:$A,MATCH($A1376,'Smelter Look-up'!$E:$E,0)))</f>
        <v/>
      </c>
      <c r="C1376" s="186" t="str">
        <f>IF(LEN(A1376)=0,"",INDEX('Smelter Look-up'!$C:$C,MATCH($A1376,'Smelter Look-up'!$E:$E,0)))</f>
        <v/>
      </c>
      <c r="D1376" s="230" t="str">
        <f>IF(ISBLANK(A1376),"",INDEX('Smelter Look-up'!$C$5:$C$700,MATCH(A1376,'Smelter Look-up'!$E$5:$E$700,0)))</f>
        <v/>
      </c>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25">
      <c r="A1377" s="294"/>
      <c r="B1377" s="182" t="str">
        <f>IF(LEN(A1377)=0,"",INDEX('Smelter Look-up'!$A:$A,MATCH($A1377,'Smelter Look-up'!$E:$E,0)))</f>
        <v/>
      </c>
      <c r="C1377" s="186" t="str">
        <f>IF(LEN(A1377)=0,"",INDEX('Smelter Look-up'!$C:$C,MATCH($A1377,'Smelter Look-up'!$E:$E,0)))</f>
        <v/>
      </c>
      <c r="D1377" s="230" t="str">
        <f>IF(ISBLANK(A1377),"",INDEX('Smelter Look-up'!$C$5:$C$700,MATCH(A1377,'Smelter Look-up'!$E$5:$E$700,0)))</f>
        <v/>
      </c>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4"/>
        <v>0</v>
      </c>
      <c r="AB1377" s="228" t="str">
        <f t="shared" si="205"/>
        <v/>
      </c>
    </row>
    <row r="1378" spans="1:28" s="227" customFormat="1" ht="20.25">
      <c r="A1378" s="294"/>
      <c r="B1378" s="182" t="str">
        <f>IF(LEN(A1378)=0,"",INDEX('Smelter Look-up'!$A:$A,MATCH($A1378,'Smelter Look-up'!$E:$E,0)))</f>
        <v/>
      </c>
      <c r="C1378" s="186" t="str">
        <f>IF(LEN(A1378)=0,"",INDEX('Smelter Look-up'!$C:$C,MATCH($A1378,'Smelter Look-up'!$E:$E,0)))</f>
        <v/>
      </c>
      <c r="D1378" s="230" t="str">
        <f>IF(ISBLANK(A1378),"",INDEX('Smelter Look-up'!$C$5:$C$700,MATCH(A1378,'Smelter Look-up'!$E$5:$E$700,0)))</f>
        <v/>
      </c>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4"/>
        <v>0</v>
      </c>
      <c r="AB1378" s="228" t="str">
        <f t="shared" si="205"/>
        <v/>
      </c>
    </row>
    <row r="1379" spans="1:28" s="227" customFormat="1" ht="20.25">
      <c r="A1379" s="294"/>
      <c r="B1379" s="182" t="str">
        <f>IF(LEN(A1379)=0,"",INDEX('Smelter Look-up'!$A:$A,MATCH($A1379,'Smelter Look-up'!$E:$E,0)))</f>
        <v/>
      </c>
      <c r="C1379" s="186" t="str">
        <f>IF(LEN(A1379)=0,"",INDEX('Smelter Look-up'!$C:$C,MATCH($A1379,'Smelter Look-up'!$E:$E,0)))</f>
        <v/>
      </c>
      <c r="D1379" s="230" t="str">
        <f>IF(ISBLANK(A1379),"",INDEX('Smelter Look-up'!$C$5:$C$700,MATCH(A1379,'Smelter Look-up'!$E$5:$E$700,0)))</f>
        <v/>
      </c>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4"/>
        <v>0</v>
      </c>
      <c r="AB1379" s="228" t="str">
        <f t="shared" si="205"/>
        <v/>
      </c>
    </row>
    <row r="1380" spans="1:28" s="227" customFormat="1" ht="20.25">
      <c r="A1380" s="294"/>
      <c r="B1380" s="182" t="str">
        <f>IF(LEN(A1380)=0,"",INDEX('Smelter Look-up'!$A:$A,MATCH($A1380,'Smelter Look-up'!$E:$E,0)))</f>
        <v/>
      </c>
      <c r="C1380" s="186" t="str">
        <f>IF(LEN(A1380)=0,"",INDEX('Smelter Look-up'!$C:$C,MATCH($A1380,'Smelter Look-up'!$E:$E,0)))</f>
        <v/>
      </c>
      <c r="D1380" s="230" t="str">
        <f>IF(ISBLANK(A1380),"",INDEX('Smelter Look-up'!$C$5:$C$700,MATCH(A1380,'Smelter Look-up'!$E$5:$E$700,0)))</f>
        <v/>
      </c>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4"/>
        <v>0</v>
      </c>
      <c r="AB1380" s="228" t="str">
        <f t="shared" si="205"/>
        <v/>
      </c>
    </row>
    <row r="1381" spans="1:28" s="227" customFormat="1" ht="20.25">
      <c r="A1381" s="294"/>
      <c r="B1381" s="182" t="str">
        <f>IF(LEN(A1381)=0,"",INDEX('Smelter Look-up'!$A:$A,MATCH($A1381,'Smelter Look-up'!$E:$E,0)))</f>
        <v/>
      </c>
      <c r="C1381" s="186" t="str">
        <f>IF(LEN(A1381)=0,"",INDEX('Smelter Look-up'!$C:$C,MATCH($A1381,'Smelter Look-up'!$E:$E,0)))</f>
        <v/>
      </c>
      <c r="D1381" s="230" t="str">
        <f>IF(ISBLANK(A1381),"",INDEX('Smelter Look-up'!$C$5:$C$700,MATCH(A1381,'Smelter Look-up'!$E$5:$E$700,0)))</f>
        <v/>
      </c>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4"/>
        <v>0</v>
      </c>
      <c r="AB1381" s="228" t="str">
        <f t="shared" si="205"/>
        <v/>
      </c>
    </row>
    <row r="1382" spans="1:28" s="227" customFormat="1" ht="20.25">
      <c r="A1382" s="294"/>
      <c r="B1382" s="182" t="str">
        <f>IF(LEN(A1382)=0,"",INDEX('Smelter Look-up'!$A:$A,MATCH($A1382,'Smelter Look-up'!$E:$E,0)))</f>
        <v/>
      </c>
      <c r="C1382" s="186" t="str">
        <f>IF(LEN(A1382)=0,"",INDEX('Smelter Look-up'!$C:$C,MATCH($A1382,'Smelter Look-up'!$E:$E,0)))</f>
        <v/>
      </c>
      <c r="D1382" s="230" t="str">
        <f>IF(ISBLANK(A1382),"",INDEX('Smelter Look-up'!$C$5:$C$700,MATCH(A1382,'Smelter Look-up'!$E$5:$E$700,0)))</f>
        <v/>
      </c>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4"/>
        <v>0</v>
      </c>
      <c r="AB1382" s="228" t="str">
        <f t="shared" si="205"/>
        <v/>
      </c>
    </row>
    <row r="1383" spans="1:28" s="227" customFormat="1" ht="20.25">
      <c r="A1383" s="294"/>
      <c r="B1383" s="182" t="str">
        <f>IF(LEN(A1383)=0,"",INDEX('Smelter Look-up'!$A:$A,MATCH($A1383,'Smelter Look-up'!$E:$E,0)))</f>
        <v/>
      </c>
      <c r="C1383" s="186" t="str">
        <f>IF(LEN(A1383)=0,"",INDEX('Smelter Look-up'!$C:$C,MATCH($A1383,'Smelter Look-up'!$E:$E,0)))</f>
        <v/>
      </c>
      <c r="D1383" s="230" t="str">
        <f>IF(ISBLANK(A1383),"",INDEX('Smelter Look-up'!$C$5:$C$700,MATCH(A1383,'Smelter Look-up'!$E$5:$E$700,0)))</f>
        <v/>
      </c>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4"/>
        <v>0</v>
      </c>
      <c r="AB1383" s="228" t="str">
        <f t="shared" si="205"/>
        <v/>
      </c>
    </row>
    <row r="1384" spans="1:28" s="227" customFormat="1" ht="20.25">
      <c r="A1384" s="294"/>
      <c r="B1384" s="182" t="str">
        <f>IF(LEN(A1384)=0,"",INDEX('Smelter Look-up'!$A:$A,MATCH($A1384,'Smelter Look-up'!$E:$E,0)))</f>
        <v/>
      </c>
      <c r="C1384" s="186" t="str">
        <f>IF(LEN(A1384)=0,"",INDEX('Smelter Look-up'!$C:$C,MATCH($A1384,'Smelter Look-up'!$E:$E,0)))</f>
        <v/>
      </c>
      <c r="D1384" s="230" t="str">
        <f>IF(ISBLANK(A1384),"",INDEX('Smelter Look-up'!$C$5:$C$700,MATCH(A1384,'Smelter Look-up'!$E$5:$E$700,0)))</f>
        <v/>
      </c>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4"/>
        <v>0</v>
      </c>
      <c r="AB1384" s="228" t="str">
        <f t="shared" si="205"/>
        <v/>
      </c>
    </row>
    <row r="1385" spans="1:28" s="227" customFormat="1" ht="20.25">
      <c r="A1385" s="294"/>
      <c r="B1385" s="182" t="str">
        <f>IF(LEN(A1385)=0,"",INDEX('Smelter Look-up'!$A:$A,MATCH($A1385,'Smelter Look-up'!$E:$E,0)))</f>
        <v/>
      </c>
      <c r="C1385" s="186" t="str">
        <f>IF(LEN(A1385)=0,"",INDEX('Smelter Look-up'!$C:$C,MATCH($A1385,'Smelter Look-up'!$E:$E,0)))</f>
        <v/>
      </c>
      <c r="D1385" s="230" t="str">
        <f>IF(ISBLANK(A1385),"",INDEX('Smelter Look-up'!$C$5:$C$700,MATCH(A1385,'Smelter Look-up'!$E$5:$E$700,0)))</f>
        <v/>
      </c>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25">
      <c r="A1386" s="294"/>
      <c r="B1386" s="182" t="str">
        <f>IF(LEN(A1386)=0,"",INDEX('Smelter Look-up'!$A:$A,MATCH($A1386,'Smelter Look-up'!$E:$E,0)))</f>
        <v/>
      </c>
      <c r="C1386" s="186" t="str">
        <f>IF(LEN(A1386)=0,"",INDEX('Smelter Look-up'!$C:$C,MATCH($A1386,'Smelter Look-up'!$E:$E,0)))</f>
        <v/>
      </c>
      <c r="D1386" s="230" t="str">
        <f>IF(ISBLANK(A1386),"",INDEX('Smelter Look-up'!$C$5:$C$700,MATCH(A1386,'Smelter Look-up'!$E$5:$E$700,0)))</f>
        <v/>
      </c>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25">
      <c r="A1387" s="294"/>
      <c r="B1387" s="182" t="str">
        <f>IF(LEN(A1387)=0,"",INDEX('Smelter Look-up'!$A:$A,MATCH($A1387,'Smelter Look-up'!$E:$E,0)))</f>
        <v/>
      </c>
      <c r="C1387" s="186" t="str">
        <f>IF(LEN(A1387)=0,"",INDEX('Smelter Look-up'!$C:$C,MATCH($A1387,'Smelter Look-up'!$E:$E,0)))</f>
        <v/>
      </c>
      <c r="D1387" s="230" t="str">
        <f>IF(ISBLANK(A1387),"",INDEX('Smelter Look-up'!$C$5:$C$700,MATCH(A1387,'Smelter Look-up'!$E$5:$E$700,0)))</f>
        <v/>
      </c>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4"/>
        <v>0</v>
      </c>
      <c r="AB1387" s="228" t="str">
        <f t="shared" si="205"/>
        <v/>
      </c>
    </row>
    <row r="1388" spans="1:28" s="227" customFormat="1" ht="20.25">
      <c r="A1388" s="294"/>
      <c r="B1388" s="182" t="str">
        <f>IF(LEN(A1388)=0,"",INDEX('Smelter Look-up'!$A:$A,MATCH($A1388,'Smelter Look-up'!$E:$E,0)))</f>
        <v/>
      </c>
      <c r="C1388" s="186" t="str">
        <f>IF(LEN(A1388)=0,"",INDEX('Smelter Look-up'!$C:$C,MATCH($A1388,'Smelter Look-up'!$E:$E,0)))</f>
        <v/>
      </c>
      <c r="D1388" s="230" t="str">
        <f>IF(ISBLANK(A1388),"",INDEX('Smelter Look-up'!$C$5:$C$700,MATCH(A1388,'Smelter Look-up'!$E$5:$E$700,0)))</f>
        <v/>
      </c>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4"/>
        <v>0</v>
      </c>
      <c r="AB1388" s="228" t="str">
        <f t="shared" si="205"/>
        <v/>
      </c>
    </row>
    <row r="1389" spans="1:28" s="227" customFormat="1" ht="20.25">
      <c r="A1389" s="294"/>
      <c r="B1389" s="182" t="str">
        <f>IF(LEN(A1389)=0,"",INDEX('Smelter Look-up'!$A:$A,MATCH($A1389,'Smelter Look-up'!$E:$E,0)))</f>
        <v/>
      </c>
      <c r="C1389" s="186" t="str">
        <f>IF(LEN(A1389)=0,"",INDEX('Smelter Look-up'!$C:$C,MATCH($A1389,'Smelter Look-up'!$E:$E,0)))</f>
        <v/>
      </c>
      <c r="D1389" s="230" t="str">
        <f>IF(ISBLANK(A1389),"",INDEX('Smelter Look-up'!$C$5:$C$700,MATCH(A1389,'Smelter Look-up'!$E$5:$E$700,0)))</f>
        <v/>
      </c>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4"/>
        <v>0</v>
      </c>
      <c r="AB1389" s="228" t="str">
        <f t="shared" si="205"/>
        <v/>
      </c>
    </row>
    <row r="1390" spans="1:28" s="227" customFormat="1" ht="20.25">
      <c r="A1390" s="294"/>
      <c r="B1390" s="182" t="str">
        <f>IF(LEN(A1390)=0,"",INDEX('Smelter Look-up'!$A:$A,MATCH($A1390,'Smelter Look-up'!$E:$E,0)))</f>
        <v/>
      </c>
      <c r="C1390" s="186" t="str">
        <f>IF(LEN(A1390)=0,"",INDEX('Smelter Look-up'!$C:$C,MATCH($A1390,'Smelter Look-up'!$E:$E,0)))</f>
        <v/>
      </c>
      <c r="D1390" s="230" t="str">
        <f>IF(ISBLANK(A1390),"",INDEX('Smelter Look-up'!$C$5:$C$700,MATCH(A1390,'Smelter Look-up'!$E$5:$E$700,0)))</f>
        <v/>
      </c>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4"/>
        <v>0</v>
      </c>
      <c r="AB1390" s="228" t="str">
        <f t="shared" si="205"/>
        <v/>
      </c>
    </row>
    <row r="1391" spans="1:28" s="227" customFormat="1" ht="20.25">
      <c r="A1391" s="294"/>
      <c r="B1391" s="182" t="str">
        <f>IF(LEN(A1391)=0,"",INDEX('Smelter Look-up'!$A:$A,MATCH($A1391,'Smelter Look-up'!$E:$E,0)))</f>
        <v/>
      </c>
      <c r="C1391" s="186" t="str">
        <f>IF(LEN(A1391)=0,"",INDEX('Smelter Look-up'!$C:$C,MATCH($A1391,'Smelter Look-up'!$E:$E,0)))</f>
        <v/>
      </c>
      <c r="D1391" s="230" t="str">
        <f>IF(ISBLANK(A1391),"",INDEX('Smelter Look-up'!$C$5:$C$700,MATCH(A1391,'Smelter Look-up'!$E$5:$E$700,0)))</f>
        <v/>
      </c>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4"/>
        <v>0</v>
      </c>
      <c r="AB1391" s="228" t="str">
        <f t="shared" si="205"/>
        <v/>
      </c>
    </row>
    <row r="1392" spans="1:28" s="227" customFormat="1" ht="20.25">
      <c r="A1392" s="294"/>
      <c r="B1392" s="182" t="str">
        <f>IF(LEN(A1392)=0,"",INDEX('Smelter Look-up'!$A:$A,MATCH($A1392,'Smelter Look-up'!$E:$E,0)))</f>
        <v/>
      </c>
      <c r="C1392" s="186" t="str">
        <f>IF(LEN(A1392)=0,"",INDEX('Smelter Look-up'!$C:$C,MATCH($A1392,'Smelter Look-up'!$E:$E,0)))</f>
        <v/>
      </c>
      <c r="D1392" s="230" t="str">
        <f>IF(ISBLANK(A1392),"",INDEX('Smelter Look-up'!$C$5:$C$700,MATCH(A1392,'Smelter Look-up'!$E$5:$E$700,0)))</f>
        <v/>
      </c>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4"/>
        <v>0</v>
      </c>
      <c r="AB1392" s="228" t="str">
        <f t="shared" si="205"/>
        <v/>
      </c>
    </row>
    <row r="1393" spans="1:28" s="227" customFormat="1" ht="20.25">
      <c r="A1393" s="294"/>
      <c r="B1393" s="182" t="str">
        <f>IF(LEN(A1393)=0,"",INDEX('Smelter Look-up'!$A:$A,MATCH($A1393,'Smelter Look-up'!$E:$E,0)))</f>
        <v/>
      </c>
      <c r="C1393" s="186" t="str">
        <f>IF(LEN(A1393)=0,"",INDEX('Smelter Look-up'!$C:$C,MATCH($A1393,'Smelter Look-up'!$E:$E,0)))</f>
        <v/>
      </c>
      <c r="D1393" s="230" t="str">
        <f>IF(ISBLANK(A1393),"",INDEX('Smelter Look-up'!$C$5:$C$700,MATCH(A1393,'Smelter Look-up'!$E$5:$E$700,0)))</f>
        <v/>
      </c>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4"/>
        <v>0</v>
      </c>
      <c r="AB1393" s="228" t="str">
        <f t="shared" si="205"/>
        <v/>
      </c>
    </row>
    <row r="1394" spans="1:28" s="227" customFormat="1" ht="20.25">
      <c r="A1394" s="294"/>
      <c r="B1394" s="182" t="str">
        <f>IF(LEN(A1394)=0,"",INDEX('Smelter Look-up'!$A:$A,MATCH($A1394,'Smelter Look-up'!$E:$E,0)))</f>
        <v/>
      </c>
      <c r="C1394" s="186" t="str">
        <f>IF(LEN(A1394)=0,"",INDEX('Smelter Look-up'!$C:$C,MATCH($A1394,'Smelter Look-up'!$E:$E,0)))</f>
        <v/>
      </c>
      <c r="D1394" s="230" t="str">
        <f>IF(ISBLANK(A1394),"",INDEX('Smelter Look-up'!$C$5:$C$700,MATCH(A1394,'Smelter Look-up'!$E$5:$E$700,0)))</f>
        <v/>
      </c>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4"/>
        <v>0</v>
      </c>
      <c r="AB1394" s="228" t="str">
        <f t="shared" si="205"/>
        <v/>
      </c>
    </row>
    <row r="1395" spans="1:28" s="227" customFormat="1" ht="20.25">
      <c r="A1395" s="294"/>
      <c r="B1395" s="182" t="str">
        <f>IF(LEN(A1395)=0,"",INDEX('Smelter Look-up'!$A:$A,MATCH($A1395,'Smelter Look-up'!$E:$E,0)))</f>
        <v/>
      </c>
      <c r="C1395" s="186" t="str">
        <f>IF(LEN(A1395)=0,"",INDEX('Smelter Look-up'!$C:$C,MATCH($A1395,'Smelter Look-up'!$E:$E,0)))</f>
        <v/>
      </c>
      <c r="D1395" s="230" t="str">
        <f>IF(ISBLANK(A1395),"",INDEX('Smelter Look-up'!$C$5:$C$700,MATCH(A1395,'Smelter Look-up'!$E$5:$E$700,0)))</f>
        <v/>
      </c>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4"/>
        <v>0</v>
      </c>
      <c r="AB1395" s="228" t="str">
        <f t="shared" si="205"/>
        <v/>
      </c>
    </row>
    <row r="1396" spans="1:28" s="227" customFormat="1" ht="20.25">
      <c r="A1396" s="294"/>
      <c r="B1396" s="182" t="str">
        <f>IF(LEN(A1396)=0,"",INDEX('Smelter Look-up'!$A:$A,MATCH($A1396,'Smelter Look-up'!$E:$E,0)))</f>
        <v/>
      </c>
      <c r="C1396" s="186" t="str">
        <f>IF(LEN(A1396)=0,"",INDEX('Smelter Look-up'!$C:$C,MATCH($A1396,'Smelter Look-up'!$E:$E,0)))</f>
        <v/>
      </c>
      <c r="D1396" s="230" t="str">
        <f>IF(ISBLANK(A1396),"",INDEX('Smelter Look-up'!$C$5:$C$700,MATCH(A1396,'Smelter Look-up'!$E$5:$E$700,0)))</f>
        <v/>
      </c>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4"/>
        <v>0</v>
      </c>
      <c r="AB1396" s="228" t="str">
        <f t="shared" si="205"/>
        <v/>
      </c>
    </row>
    <row r="1397" spans="1:28" s="227" customFormat="1" ht="20.25">
      <c r="A1397" s="294"/>
      <c r="B1397" s="182" t="str">
        <f>IF(LEN(A1397)=0,"",INDEX('Smelter Look-up'!$A:$A,MATCH($A1397,'Smelter Look-up'!$E:$E,0)))</f>
        <v/>
      </c>
      <c r="C1397" s="186" t="str">
        <f>IF(LEN(A1397)=0,"",INDEX('Smelter Look-up'!$C:$C,MATCH($A1397,'Smelter Look-up'!$E:$E,0)))</f>
        <v/>
      </c>
      <c r="D1397" s="230" t="str">
        <f>IF(ISBLANK(A1397),"",INDEX('Smelter Look-up'!$C$5:$C$700,MATCH(A1397,'Smelter Look-up'!$E$5:$E$700,0)))</f>
        <v/>
      </c>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4"/>
        <v>0</v>
      </c>
      <c r="AB1397" s="228" t="str">
        <f t="shared" si="205"/>
        <v/>
      </c>
    </row>
    <row r="1398" spans="1:28" s="227" customFormat="1" ht="20.25">
      <c r="A1398" s="294"/>
      <c r="B1398" s="182" t="str">
        <f>IF(LEN(A1398)=0,"",INDEX('Smelter Look-up'!$A:$A,MATCH($A1398,'Smelter Look-up'!$E:$E,0)))</f>
        <v/>
      </c>
      <c r="C1398" s="186" t="str">
        <f>IF(LEN(A1398)=0,"",INDEX('Smelter Look-up'!$C:$C,MATCH($A1398,'Smelter Look-up'!$E:$E,0)))</f>
        <v/>
      </c>
      <c r="D1398" s="230" t="str">
        <f>IF(ISBLANK(A1398),"",INDEX('Smelter Look-up'!$C$5:$C$700,MATCH(A1398,'Smelter Look-up'!$E$5:$E$700,0)))</f>
        <v/>
      </c>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4"/>
        <v>0</v>
      </c>
      <c r="AB1398" s="228" t="str">
        <f t="shared" si="205"/>
        <v/>
      </c>
    </row>
    <row r="1399" spans="1:28" s="227" customFormat="1" ht="20.25">
      <c r="A1399" s="294"/>
      <c r="B1399" s="182" t="str">
        <f>IF(LEN(A1399)=0,"",INDEX('Smelter Look-up'!$A:$A,MATCH($A1399,'Smelter Look-up'!$E:$E,0)))</f>
        <v/>
      </c>
      <c r="C1399" s="186" t="str">
        <f>IF(LEN(A1399)=0,"",INDEX('Smelter Look-up'!$C:$C,MATCH($A1399,'Smelter Look-up'!$E:$E,0)))</f>
        <v/>
      </c>
      <c r="D1399" s="230" t="str">
        <f>IF(ISBLANK(A1399),"",INDEX('Smelter Look-up'!$C$5:$C$700,MATCH(A1399,'Smelter Look-up'!$E$5:$E$700,0)))</f>
        <v/>
      </c>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4"/>
        <v>0</v>
      </c>
      <c r="AB1399" s="228" t="str">
        <f t="shared" si="205"/>
        <v/>
      </c>
    </row>
    <row r="1400" spans="1:28" s="227" customFormat="1" ht="20.25">
      <c r="A1400" s="294"/>
      <c r="B1400" s="182" t="str">
        <f>IF(LEN(A1400)=0,"",INDEX('Smelter Look-up'!$A:$A,MATCH($A1400,'Smelter Look-up'!$E:$E,0)))</f>
        <v/>
      </c>
      <c r="C1400" s="186" t="str">
        <f>IF(LEN(A1400)=0,"",INDEX('Smelter Look-up'!$C:$C,MATCH($A1400,'Smelter Look-up'!$E:$E,0)))</f>
        <v/>
      </c>
      <c r="D1400" s="230" t="str">
        <f>IF(ISBLANK(A1400),"",INDEX('Smelter Look-up'!$C$5:$C$700,MATCH(A1400,'Smelter Look-up'!$E$5:$E$700,0)))</f>
        <v/>
      </c>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206">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7">IF(AND(C1400="Smelter not listed",OR(LEN(D1400)=0,LEN(E1400)=0)),1,0)</f>
        <v>0</v>
      </c>
      <c r="AB1400" s="228" t="str">
        <f t="shared" ref="AB1400" si="208">B1400&amp;C1400</f>
        <v/>
      </c>
    </row>
    <row r="1401" spans="1:28" s="227" customFormat="1" ht="20.25">
      <c r="A1401" s="294"/>
      <c r="B1401" s="182" t="str">
        <f>IF(LEN(A1401)=0,"",INDEX('Smelter Look-up'!$A:$A,MATCH($A1401,'Smelter Look-up'!$E:$E,0)))</f>
        <v/>
      </c>
      <c r="C1401" s="186" t="str">
        <f>IF(LEN(A1401)=0,"",INDEX('Smelter Look-up'!$C:$C,MATCH($A1401,'Smelter Look-up'!$E:$E,0)))</f>
        <v/>
      </c>
      <c r="D1401" s="230" t="str">
        <f>IF(ISBLANK(A1401),"",INDEX('Smelter Look-up'!$C$5:$C$700,MATCH(A1401,'Smelter Look-up'!$E$5:$E$700,0)))</f>
        <v/>
      </c>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9">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10">IF(AND(C1401="Smelter not listed",OR(LEN(D1401)=0,LEN(E1401)=0)),1,0)</f>
        <v>0</v>
      </c>
      <c r="AB1401" s="228" t="str">
        <f t="shared" ref="AB1401:AB1432" si="211">B1401&amp;C1401</f>
        <v/>
      </c>
    </row>
    <row r="1402" spans="1:28" s="227" customFormat="1" ht="20.25">
      <c r="A1402" s="294"/>
      <c r="B1402" s="182" t="str">
        <f>IF(LEN(A1402)=0,"",INDEX('Smelter Look-up'!$A:$A,MATCH($A1402,'Smelter Look-up'!$E:$E,0)))</f>
        <v/>
      </c>
      <c r="C1402" s="186" t="str">
        <f>IF(LEN(A1402)=0,"",INDEX('Smelter Look-up'!$C:$C,MATCH($A1402,'Smelter Look-up'!$E:$E,0)))</f>
        <v/>
      </c>
      <c r="D1402" s="230" t="str">
        <f>IF(ISBLANK(A1402),"",INDEX('Smelter Look-up'!$C$5:$C$700,MATCH(A1402,'Smelter Look-up'!$E$5:$E$700,0)))</f>
        <v/>
      </c>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25">
      <c r="A1403" s="294"/>
      <c r="B1403" s="182" t="str">
        <f>IF(LEN(A1403)=0,"",INDEX('Smelter Look-up'!$A:$A,MATCH($A1403,'Smelter Look-up'!$E:$E,0)))</f>
        <v/>
      </c>
      <c r="C1403" s="186" t="str">
        <f>IF(LEN(A1403)=0,"",INDEX('Smelter Look-up'!$C:$C,MATCH($A1403,'Smelter Look-up'!$E:$E,0)))</f>
        <v/>
      </c>
      <c r="D1403" s="230" t="str">
        <f>IF(ISBLANK(A1403),"",INDEX('Smelter Look-up'!$C$5:$C$700,MATCH(A1403,'Smelter Look-up'!$E$5:$E$700,0)))</f>
        <v/>
      </c>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25">
      <c r="A1404" s="294"/>
      <c r="B1404" s="182" t="str">
        <f>IF(LEN(A1404)=0,"",INDEX('Smelter Look-up'!$A:$A,MATCH($A1404,'Smelter Look-up'!$E:$E,0)))</f>
        <v/>
      </c>
      <c r="C1404" s="186" t="str">
        <f>IF(LEN(A1404)=0,"",INDEX('Smelter Look-up'!$C:$C,MATCH($A1404,'Smelter Look-up'!$E:$E,0)))</f>
        <v/>
      </c>
      <c r="D1404" s="230" t="str">
        <f>IF(ISBLANK(A1404),"",INDEX('Smelter Look-up'!$C$5:$C$700,MATCH(A1404,'Smelter Look-up'!$E$5:$E$700,0)))</f>
        <v/>
      </c>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25">
      <c r="A1405" s="294"/>
      <c r="B1405" s="182" t="str">
        <f>IF(LEN(A1405)=0,"",INDEX('Smelter Look-up'!$A:$A,MATCH($A1405,'Smelter Look-up'!$E:$E,0)))</f>
        <v/>
      </c>
      <c r="C1405" s="186" t="str">
        <f>IF(LEN(A1405)=0,"",INDEX('Smelter Look-up'!$C:$C,MATCH($A1405,'Smelter Look-up'!$E:$E,0)))</f>
        <v/>
      </c>
      <c r="D1405" s="230" t="str">
        <f>IF(ISBLANK(A1405),"",INDEX('Smelter Look-up'!$C$5:$C$700,MATCH(A1405,'Smelter Look-up'!$E$5:$E$700,0)))</f>
        <v/>
      </c>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25">
      <c r="A1406" s="294"/>
      <c r="B1406" s="182" t="str">
        <f>IF(LEN(A1406)=0,"",INDEX('Smelter Look-up'!$A:$A,MATCH($A1406,'Smelter Look-up'!$E:$E,0)))</f>
        <v/>
      </c>
      <c r="C1406" s="186" t="str">
        <f>IF(LEN(A1406)=0,"",INDEX('Smelter Look-up'!$C:$C,MATCH($A1406,'Smelter Look-up'!$E:$E,0)))</f>
        <v/>
      </c>
      <c r="D1406" s="230" t="str">
        <f>IF(ISBLANK(A1406),"",INDEX('Smelter Look-up'!$C$5:$C$700,MATCH(A1406,'Smelter Look-up'!$E$5:$E$700,0)))</f>
        <v/>
      </c>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25">
      <c r="A1407" s="294"/>
      <c r="B1407" s="182" t="str">
        <f>IF(LEN(A1407)=0,"",INDEX('Smelter Look-up'!$A:$A,MATCH($A1407,'Smelter Look-up'!$E:$E,0)))</f>
        <v/>
      </c>
      <c r="C1407" s="186" t="str">
        <f>IF(LEN(A1407)=0,"",INDEX('Smelter Look-up'!$C:$C,MATCH($A1407,'Smelter Look-up'!$E:$E,0)))</f>
        <v/>
      </c>
      <c r="D1407" s="230" t="str">
        <f>IF(ISBLANK(A1407),"",INDEX('Smelter Look-up'!$C$5:$C$700,MATCH(A1407,'Smelter Look-up'!$E$5:$E$700,0)))</f>
        <v/>
      </c>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25">
      <c r="A1408" s="294"/>
      <c r="B1408" s="182" t="str">
        <f>IF(LEN(A1408)=0,"",INDEX('Smelter Look-up'!$A:$A,MATCH($A1408,'Smelter Look-up'!$E:$E,0)))</f>
        <v/>
      </c>
      <c r="C1408" s="186" t="str">
        <f>IF(LEN(A1408)=0,"",INDEX('Smelter Look-up'!$C:$C,MATCH($A1408,'Smelter Look-up'!$E:$E,0)))</f>
        <v/>
      </c>
      <c r="D1408" s="230" t="str">
        <f>IF(ISBLANK(A1408),"",INDEX('Smelter Look-up'!$C$5:$C$700,MATCH(A1408,'Smelter Look-up'!$E$5:$E$700,0)))</f>
        <v/>
      </c>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25">
      <c r="A1409" s="294"/>
      <c r="B1409" s="182" t="str">
        <f>IF(LEN(A1409)=0,"",INDEX('Smelter Look-up'!$A:$A,MATCH($A1409,'Smelter Look-up'!$E:$E,0)))</f>
        <v/>
      </c>
      <c r="C1409" s="186" t="str">
        <f>IF(LEN(A1409)=0,"",INDEX('Smelter Look-up'!$C:$C,MATCH($A1409,'Smelter Look-up'!$E:$E,0)))</f>
        <v/>
      </c>
      <c r="D1409" s="230" t="str">
        <f>IF(ISBLANK(A1409),"",INDEX('Smelter Look-up'!$C$5:$C$700,MATCH(A1409,'Smelter Look-up'!$E$5:$E$700,0)))</f>
        <v/>
      </c>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25">
      <c r="A1410" s="294"/>
      <c r="B1410" s="182" t="str">
        <f>IF(LEN(A1410)=0,"",INDEX('Smelter Look-up'!$A:$A,MATCH($A1410,'Smelter Look-up'!$E:$E,0)))</f>
        <v/>
      </c>
      <c r="C1410" s="186" t="str">
        <f>IF(LEN(A1410)=0,"",INDEX('Smelter Look-up'!$C:$C,MATCH($A1410,'Smelter Look-up'!$E:$E,0)))</f>
        <v/>
      </c>
      <c r="D1410" s="230" t="str">
        <f>IF(ISBLANK(A1410),"",INDEX('Smelter Look-up'!$C$5:$C$700,MATCH(A1410,'Smelter Look-up'!$E$5:$E$700,0)))</f>
        <v/>
      </c>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25">
      <c r="A1411" s="294"/>
      <c r="B1411" s="182" t="str">
        <f>IF(LEN(A1411)=0,"",INDEX('Smelter Look-up'!$A:$A,MATCH($A1411,'Smelter Look-up'!$E:$E,0)))</f>
        <v/>
      </c>
      <c r="C1411" s="186" t="str">
        <f>IF(LEN(A1411)=0,"",INDEX('Smelter Look-up'!$C:$C,MATCH($A1411,'Smelter Look-up'!$E:$E,0)))</f>
        <v/>
      </c>
      <c r="D1411" s="230" t="str">
        <f>IF(ISBLANK(A1411),"",INDEX('Smelter Look-up'!$C$5:$C$700,MATCH(A1411,'Smelter Look-up'!$E$5:$E$700,0)))</f>
        <v/>
      </c>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25">
      <c r="A1412" s="294"/>
      <c r="B1412" s="182" t="str">
        <f>IF(LEN(A1412)=0,"",INDEX('Smelter Look-up'!$A:$A,MATCH($A1412,'Smelter Look-up'!$E:$E,0)))</f>
        <v/>
      </c>
      <c r="C1412" s="186" t="str">
        <f>IF(LEN(A1412)=0,"",INDEX('Smelter Look-up'!$C:$C,MATCH($A1412,'Smelter Look-up'!$E:$E,0)))</f>
        <v/>
      </c>
      <c r="D1412" s="230" t="str">
        <f>IF(ISBLANK(A1412),"",INDEX('Smelter Look-up'!$C$5:$C$700,MATCH(A1412,'Smelter Look-up'!$E$5:$E$700,0)))</f>
        <v/>
      </c>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25">
      <c r="A1413" s="294"/>
      <c r="B1413" s="182" t="str">
        <f>IF(LEN(A1413)=0,"",INDEX('Smelter Look-up'!$A:$A,MATCH($A1413,'Smelter Look-up'!$E:$E,0)))</f>
        <v/>
      </c>
      <c r="C1413" s="186" t="str">
        <f>IF(LEN(A1413)=0,"",INDEX('Smelter Look-up'!$C:$C,MATCH($A1413,'Smelter Look-up'!$E:$E,0)))</f>
        <v/>
      </c>
      <c r="D1413" s="230" t="str">
        <f>IF(ISBLANK(A1413),"",INDEX('Smelter Look-up'!$C$5:$C$700,MATCH(A1413,'Smelter Look-up'!$E$5:$E$700,0)))</f>
        <v/>
      </c>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25">
      <c r="A1414" s="294"/>
      <c r="B1414" s="182" t="str">
        <f>IF(LEN(A1414)=0,"",INDEX('Smelter Look-up'!$A:$A,MATCH($A1414,'Smelter Look-up'!$E:$E,0)))</f>
        <v/>
      </c>
      <c r="C1414" s="186" t="str">
        <f>IF(LEN(A1414)=0,"",INDEX('Smelter Look-up'!$C:$C,MATCH($A1414,'Smelter Look-up'!$E:$E,0)))</f>
        <v/>
      </c>
      <c r="D1414" s="230" t="str">
        <f>IF(ISBLANK(A1414),"",INDEX('Smelter Look-up'!$C$5:$C$700,MATCH(A1414,'Smelter Look-up'!$E$5:$E$700,0)))</f>
        <v/>
      </c>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25">
      <c r="A1415" s="294"/>
      <c r="B1415" s="182" t="str">
        <f>IF(LEN(A1415)=0,"",INDEX('Smelter Look-up'!$A:$A,MATCH($A1415,'Smelter Look-up'!$E:$E,0)))</f>
        <v/>
      </c>
      <c r="C1415" s="186" t="str">
        <f>IF(LEN(A1415)=0,"",INDEX('Smelter Look-up'!$C:$C,MATCH($A1415,'Smelter Look-up'!$E:$E,0)))</f>
        <v/>
      </c>
      <c r="D1415" s="230" t="str">
        <f>IF(ISBLANK(A1415),"",INDEX('Smelter Look-up'!$C$5:$C$700,MATCH(A1415,'Smelter Look-up'!$E$5:$E$700,0)))</f>
        <v/>
      </c>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0"/>
        <v>0</v>
      </c>
      <c r="AB1415" s="228" t="str">
        <f t="shared" si="211"/>
        <v/>
      </c>
    </row>
    <row r="1416" spans="1:28" s="227" customFormat="1" ht="20.25">
      <c r="A1416" s="294"/>
      <c r="B1416" s="182" t="str">
        <f>IF(LEN(A1416)=0,"",INDEX('Smelter Look-up'!$A:$A,MATCH($A1416,'Smelter Look-up'!$E:$E,0)))</f>
        <v/>
      </c>
      <c r="C1416" s="186" t="str">
        <f>IF(LEN(A1416)=0,"",INDEX('Smelter Look-up'!$C:$C,MATCH($A1416,'Smelter Look-up'!$E:$E,0)))</f>
        <v/>
      </c>
      <c r="D1416" s="230" t="str">
        <f>IF(ISBLANK(A1416),"",INDEX('Smelter Look-up'!$C$5:$C$700,MATCH(A1416,'Smelter Look-up'!$E$5:$E$700,0)))</f>
        <v/>
      </c>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0"/>
        <v>0</v>
      </c>
      <c r="AB1416" s="228" t="str">
        <f t="shared" si="211"/>
        <v/>
      </c>
    </row>
    <row r="1417" spans="1:28" s="227" customFormat="1" ht="20.25">
      <c r="A1417" s="294"/>
      <c r="B1417" s="182" t="str">
        <f>IF(LEN(A1417)=0,"",INDEX('Smelter Look-up'!$A:$A,MATCH($A1417,'Smelter Look-up'!$E:$E,0)))</f>
        <v/>
      </c>
      <c r="C1417" s="186" t="str">
        <f>IF(LEN(A1417)=0,"",INDEX('Smelter Look-up'!$C:$C,MATCH($A1417,'Smelter Look-up'!$E:$E,0)))</f>
        <v/>
      </c>
      <c r="D1417" s="230" t="str">
        <f>IF(ISBLANK(A1417),"",INDEX('Smelter Look-up'!$C$5:$C$700,MATCH(A1417,'Smelter Look-up'!$E$5:$E$700,0)))</f>
        <v/>
      </c>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25">
      <c r="A1418" s="294"/>
      <c r="B1418" s="182" t="str">
        <f>IF(LEN(A1418)=0,"",INDEX('Smelter Look-up'!$A:$A,MATCH($A1418,'Smelter Look-up'!$E:$E,0)))</f>
        <v/>
      </c>
      <c r="C1418" s="186" t="str">
        <f>IF(LEN(A1418)=0,"",INDEX('Smelter Look-up'!$C:$C,MATCH($A1418,'Smelter Look-up'!$E:$E,0)))</f>
        <v/>
      </c>
      <c r="D1418" s="230" t="str">
        <f>IF(ISBLANK(A1418),"",INDEX('Smelter Look-up'!$C$5:$C$700,MATCH(A1418,'Smelter Look-up'!$E$5:$E$700,0)))</f>
        <v/>
      </c>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25">
      <c r="A1419" s="294"/>
      <c r="B1419" s="182" t="str">
        <f>IF(LEN(A1419)=0,"",INDEX('Smelter Look-up'!$A:$A,MATCH($A1419,'Smelter Look-up'!$E:$E,0)))</f>
        <v/>
      </c>
      <c r="C1419" s="186" t="str">
        <f>IF(LEN(A1419)=0,"",INDEX('Smelter Look-up'!$C:$C,MATCH($A1419,'Smelter Look-up'!$E:$E,0)))</f>
        <v/>
      </c>
      <c r="D1419" s="230" t="str">
        <f>IF(ISBLANK(A1419),"",INDEX('Smelter Look-up'!$C$5:$C$700,MATCH(A1419,'Smelter Look-up'!$E$5:$E$700,0)))</f>
        <v/>
      </c>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25">
      <c r="A1420" s="294"/>
      <c r="B1420" s="182" t="str">
        <f>IF(LEN(A1420)=0,"",INDEX('Smelter Look-up'!$A:$A,MATCH($A1420,'Smelter Look-up'!$E:$E,0)))</f>
        <v/>
      </c>
      <c r="C1420" s="186" t="str">
        <f>IF(LEN(A1420)=0,"",INDEX('Smelter Look-up'!$C:$C,MATCH($A1420,'Smelter Look-up'!$E:$E,0)))</f>
        <v/>
      </c>
      <c r="D1420" s="230" t="str">
        <f>IF(ISBLANK(A1420),"",INDEX('Smelter Look-up'!$C$5:$C$700,MATCH(A1420,'Smelter Look-up'!$E$5:$E$700,0)))</f>
        <v/>
      </c>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9"/>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0"/>
        <v>0</v>
      </c>
      <c r="AB1420" s="228" t="str">
        <f t="shared" si="211"/>
        <v/>
      </c>
    </row>
    <row r="1421" spans="1:28" s="227" customFormat="1" ht="20.25">
      <c r="A1421" s="294"/>
      <c r="B1421" s="182" t="str">
        <f>IF(LEN(A1421)=0,"",INDEX('Smelter Look-up'!$A:$A,MATCH($A1421,'Smelter Look-up'!$E:$E,0)))</f>
        <v/>
      </c>
      <c r="C1421" s="186" t="str">
        <f>IF(LEN(A1421)=0,"",INDEX('Smelter Look-up'!$C:$C,MATCH($A1421,'Smelter Look-up'!$E:$E,0)))</f>
        <v/>
      </c>
      <c r="D1421" s="230" t="str">
        <f>IF(ISBLANK(A1421),"",INDEX('Smelter Look-up'!$C$5:$C$700,MATCH(A1421,'Smelter Look-up'!$E$5:$E$700,0)))</f>
        <v/>
      </c>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0"/>
        <v>0</v>
      </c>
      <c r="AB1421" s="228" t="str">
        <f t="shared" si="211"/>
        <v/>
      </c>
    </row>
    <row r="1422" spans="1:28" s="227" customFormat="1" ht="20.25">
      <c r="A1422" s="294"/>
      <c r="B1422" s="182" t="str">
        <f>IF(LEN(A1422)=0,"",INDEX('Smelter Look-up'!$A:$A,MATCH($A1422,'Smelter Look-up'!$E:$E,0)))</f>
        <v/>
      </c>
      <c r="C1422" s="186" t="str">
        <f>IF(LEN(A1422)=0,"",INDEX('Smelter Look-up'!$C:$C,MATCH($A1422,'Smelter Look-up'!$E:$E,0)))</f>
        <v/>
      </c>
      <c r="D1422" s="230" t="str">
        <f>IF(ISBLANK(A1422),"",INDEX('Smelter Look-up'!$C$5:$C$700,MATCH(A1422,'Smelter Look-up'!$E$5:$E$700,0)))</f>
        <v/>
      </c>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0"/>
        <v>0</v>
      </c>
      <c r="AB1422" s="228" t="str">
        <f t="shared" si="211"/>
        <v/>
      </c>
    </row>
    <row r="1423" spans="1:28" s="227" customFormat="1" ht="20.25">
      <c r="A1423" s="294"/>
      <c r="B1423" s="182" t="str">
        <f>IF(LEN(A1423)=0,"",INDEX('Smelter Look-up'!$A:$A,MATCH($A1423,'Smelter Look-up'!$E:$E,0)))</f>
        <v/>
      </c>
      <c r="C1423" s="186" t="str">
        <f>IF(LEN(A1423)=0,"",INDEX('Smelter Look-up'!$C:$C,MATCH($A1423,'Smelter Look-up'!$E:$E,0)))</f>
        <v/>
      </c>
      <c r="D1423" s="230" t="str">
        <f>IF(ISBLANK(A1423),"",INDEX('Smelter Look-up'!$C$5:$C$700,MATCH(A1423,'Smelter Look-up'!$E$5:$E$700,0)))</f>
        <v/>
      </c>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0"/>
        <v>0</v>
      </c>
      <c r="AB1423" s="228" t="str">
        <f t="shared" si="211"/>
        <v/>
      </c>
    </row>
    <row r="1424" spans="1:28" s="227" customFormat="1" ht="20.25">
      <c r="A1424" s="294"/>
      <c r="B1424" s="182" t="str">
        <f>IF(LEN(A1424)=0,"",INDEX('Smelter Look-up'!$A:$A,MATCH($A1424,'Smelter Look-up'!$E:$E,0)))</f>
        <v/>
      </c>
      <c r="C1424" s="186" t="str">
        <f>IF(LEN(A1424)=0,"",INDEX('Smelter Look-up'!$C:$C,MATCH($A1424,'Smelter Look-up'!$E:$E,0)))</f>
        <v/>
      </c>
      <c r="D1424" s="230" t="str">
        <f>IF(ISBLANK(A1424),"",INDEX('Smelter Look-up'!$C$5:$C$700,MATCH(A1424,'Smelter Look-up'!$E$5:$E$700,0)))</f>
        <v/>
      </c>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0"/>
        <v>0</v>
      </c>
      <c r="AB1424" s="228" t="str">
        <f t="shared" si="211"/>
        <v/>
      </c>
    </row>
    <row r="1425" spans="1:28" s="227" customFormat="1" ht="20.25">
      <c r="A1425" s="294"/>
      <c r="B1425" s="182" t="str">
        <f>IF(LEN(A1425)=0,"",INDEX('Smelter Look-up'!$A:$A,MATCH($A1425,'Smelter Look-up'!$E:$E,0)))</f>
        <v/>
      </c>
      <c r="C1425" s="186" t="str">
        <f>IF(LEN(A1425)=0,"",INDEX('Smelter Look-up'!$C:$C,MATCH($A1425,'Smelter Look-up'!$E:$E,0)))</f>
        <v/>
      </c>
      <c r="D1425" s="230" t="str">
        <f>IF(ISBLANK(A1425),"",INDEX('Smelter Look-up'!$C$5:$C$700,MATCH(A1425,'Smelter Look-up'!$E$5:$E$700,0)))</f>
        <v/>
      </c>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0"/>
        <v>0</v>
      </c>
      <c r="AB1425" s="228" t="str">
        <f t="shared" si="211"/>
        <v/>
      </c>
    </row>
    <row r="1426" spans="1:28" s="227" customFormat="1" ht="20.25">
      <c r="A1426" s="294"/>
      <c r="B1426" s="182" t="str">
        <f>IF(LEN(A1426)=0,"",INDEX('Smelter Look-up'!$A:$A,MATCH($A1426,'Smelter Look-up'!$E:$E,0)))</f>
        <v/>
      </c>
      <c r="C1426" s="186" t="str">
        <f>IF(LEN(A1426)=0,"",INDEX('Smelter Look-up'!$C:$C,MATCH($A1426,'Smelter Look-up'!$E:$E,0)))</f>
        <v/>
      </c>
      <c r="D1426" s="230" t="str">
        <f>IF(ISBLANK(A1426),"",INDEX('Smelter Look-up'!$C$5:$C$700,MATCH(A1426,'Smelter Look-up'!$E$5:$E$700,0)))</f>
        <v/>
      </c>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0"/>
        <v>0</v>
      </c>
      <c r="AB1426" s="228" t="str">
        <f t="shared" si="211"/>
        <v/>
      </c>
    </row>
    <row r="1427" spans="1:28" s="227" customFormat="1" ht="20.25">
      <c r="A1427" s="294"/>
      <c r="B1427" s="182" t="str">
        <f>IF(LEN(A1427)=0,"",INDEX('Smelter Look-up'!$A:$A,MATCH($A1427,'Smelter Look-up'!$E:$E,0)))</f>
        <v/>
      </c>
      <c r="C1427" s="186" t="str">
        <f>IF(LEN(A1427)=0,"",INDEX('Smelter Look-up'!$C:$C,MATCH($A1427,'Smelter Look-up'!$E:$E,0)))</f>
        <v/>
      </c>
      <c r="D1427" s="230" t="str">
        <f>IF(ISBLANK(A1427),"",INDEX('Smelter Look-up'!$C$5:$C$700,MATCH(A1427,'Smelter Look-up'!$E$5:$E$700,0)))</f>
        <v/>
      </c>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0"/>
        <v>0</v>
      </c>
      <c r="AB1427" s="228" t="str">
        <f t="shared" si="211"/>
        <v/>
      </c>
    </row>
    <row r="1428" spans="1:28" s="227" customFormat="1" ht="20.25">
      <c r="A1428" s="294"/>
      <c r="B1428" s="182" t="str">
        <f>IF(LEN(A1428)=0,"",INDEX('Smelter Look-up'!$A:$A,MATCH($A1428,'Smelter Look-up'!$E:$E,0)))</f>
        <v/>
      </c>
      <c r="C1428" s="186" t="str">
        <f>IF(LEN(A1428)=0,"",INDEX('Smelter Look-up'!$C:$C,MATCH($A1428,'Smelter Look-up'!$E:$E,0)))</f>
        <v/>
      </c>
      <c r="D1428" s="230" t="str">
        <f>IF(ISBLANK(A1428),"",INDEX('Smelter Look-up'!$C$5:$C$700,MATCH(A1428,'Smelter Look-up'!$E$5:$E$700,0)))</f>
        <v/>
      </c>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0"/>
        <v>0</v>
      </c>
      <c r="AB1428" s="228" t="str">
        <f t="shared" si="211"/>
        <v/>
      </c>
    </row>
    <row r="1429" spans="1:28" s="227" customFormat="1" ht="20.25">
      <c r="A1429" s="294"/>
      <c r="B1429" s="182" t="str">
        <f>IF(LEN(A1429)=0,"",INDEX('Smelter Look-up'!$A:$A,MATCH($A1429,'Smelter Look-up'!$E:$E,0)))</f>
        <v/>
      </c>
      <c r="C1429" s="186" t="str">
        <f>IF(LEN(A1429)=0,"",INDEX('Smelter Look-up'!$C:$C,MATCH($A1429,'Smelter Look-up'!$E:$E,0)))</f>
        <v/>
      </c>
      <c r="D1429" s="230" t="str">
        <f>IF(ISBLANK(A1429),"",INDEX('Smelter Look-up'!$C$5:$C$700,MATCH(A1429,'Smelter Look-up'!$E$5:$E$700,0)))</f>
        <v/>
      </c>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0"/>
        <v>0</v>
      </c>
      <c r="AB1429" s="228" t="str">
        <f t="shared" si="211"/>
        <v/>
      </c>
    </row>
    <row r="1430" spans="1:28" s="227" customFormat="1" ht="20.25">
      <c r="A1430" s="294"/>
      <c r="B1430" s="182" t="str">
        <f>IF(LEN(A1430)=0,"",INDEX('Smelter Look-up'!$A:$A,MATCH($A1430,'Smelter Look-up'!$E:$E,0)))</f>
        <v/>
      </c>
      <c r="C1430" s="186" t="str">
        <f>IF(LEN(A1430)=0,"",INDEX('Smelter Look-up'!$C:$C,MATCH($A1430,'Smelter Look-up'!$E:$E,0)))</f>
        <v/>
      </c>
      <c r="D1430" s="230" t="str">
        <f>IF(ISBLANK(A1430),"",INDEX('Smelter Look-up'!$C$5:$C$700,MATCH(A1430,'Smelter Look-up'!$E$5:$E$700,0)))</f>
        <v/>
      </c>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0"/>
        <v>0</v>
      </c>
      <c r="AB1430" s="228" t="str">
        <f t="shared" si="211"/>
        <v/>
      </c>
    </row>
    <row r="1431" spans="1:28" s="227" customFormat="1" ht="20.25">
      <c r="A1431" s="294"/>
      <c r="B1431" s="182" t="str">
        <f>IF(LEN(A1431)=0,"",INDEX('Smelter Look-up'!$A:$A,MATCH($A1431,'Smelter Look-up'!$E:$E,0)))</f>
        <v/>
      </c>
      <c r="C1431" s="186" t="str">
        <f>IF(LEN(A1431)=0,"",INDEX('Smelter Look-up'!$C:$C,MATCH($A1431,'Smelter Look-up'!$E:$E,0)))</f>
        <v/>
      </c>
      <c r="D1431" s="230" t="str">
        <f>IF(ISBLANK(A1431),"",INDEX('Smelter Look-up'!$C$5:$C$700,MATCH(A1431,'Smelter Look-up'!$E$5:$E$700,0)))</f>
        <v/>
      </c>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0"/>
        <v>0</v>
      </c>
      <c r="AB1431" s="228" t="str">
        <f t="shared" si="211"/>
        <v/>
      </c>
    </row>
    <row r="1432" spans="1:28" s="227" customFormat="1" ht="20.25">
      <c r="A1432" s="294"/>
      <c r="B1432" s="182" t="str">
        <f>IF(LEN(A1432)=0,"",INDEX('Smelter Look-up'!$A:$A,MATCH($A1432,'Smelter Look-up'!$E:$E,0)))</f>
        <v/>
      </c>
      <c r="C1432" s="186" t="str">
        <f>IF(LEN(A1432)=0,"",INDEX('Smelter Look-up'!$C:$C,MATCH($A1432,'Smelter Look-up'!$E:$E,0)))</f>
        <v/>
      </c>
      <c r="D1432" s="230" t="str">
        <f>IF(ISBLANK(A1432),"",INDEX('Smelter Look-up'!$C$5:$C$700,MATCH(A1432,'Smelter Look-up'!$E$5:$E$700,0)))</f>
        <v/>
      </c>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0"/>
        <v>0</v>
      </c>
      <c r="AB1432" s="228" t="str">
        <f t="shared" si="211"/>
        <v/>
      </c>
    </row>
    <row r="1433" spans="1:28" s="227" customFormat="1" ht="20.25">
      <c r="A1433" s="294"/>
      <c r="B1433" s="182" t="str">
        <f>IF(LEN(A1433)=0,"",INDEX('Smelter Look-up'!$A:$A,MATCH($A1433,'Smelter Look-up'!$E:$E,0)))</f>
        <v/>
      </c>
      <c r="C1433" s="186" t="str">
        <f>IF(LEN(A1433)=0,"",INDEX('Smelter Look-up'!$C:$C,MATCH($A1433,'Smelter Look-up'!$E:$E,0)))</f>
        <v/>
      </c>
      <c r="D1433" s="230" t="str">
        <f>IF(ISBLANK(A1433),"",INDEX('Smelter Look-up'!$C$5:$C$700,MATCH(A1433,'Smelter Look-up'!$E$5:$E$700,0)))</f>
        <v/>
      </c>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12">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13">IF(AND(C1433="Smelter not listed",OR(LEN(D1433)=0,LEN(E1433)=0)),1,0)</f>
        <v>0</v>
      </c>
      <c r="AB1433" s="228" t="str">
        <f t="shared" ref="AB1433:AB1463" si="214">B1433&amp;C1433</f>
        <v/>
      </c>
    </row>
    <row r="1434" spans="1:28" s="227" customFormat="1" ht="20.25">
      <c r="A1434" s="294"/>
      <c r="B1434" s="182" t="str">
        <f>IF(LEN(A1434)=0,"",INDEX('Smelter Look-up'!$A:$A,MATCH($A1434,'Smelter Look-up'!$E:$E,0)))</f>
        <v/>
      </c>
      <c r="C1434" s="186" t="str">
        <f>IF(LEN(A1434)=0,"",INDEX('Smelter Look-up'!$C:$C,MATCH($A1434,'Smelter Look-up'!$E:$E,0)))</f>
        <v/>
      </c>
      <c r="D1434" s="230" t="str">
        <f>IF(ISBLANK(A1434),"",INDEX('Smelter Look-up'!$C$5:$C$700,MATCH(A1434,'Smelter Look-up'!$E$5:$E$700,0)))</f>
        <v/>
      </c>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294"/>
      <c r="B1435" s="182" t="str">
        <f>IF(LEN(A1435)=0,"",INDEX('Smelter Look-up'!$A:$A,MATCH($A1435,'Smelter Look-up'!$E:$E,0)))</f>
        <v/>
      </c>
      <c r="C1435" s="186" t="str">
        <f>IF(LEN(A1435)=0,"",INDEX('Smelter Look-up'!$C:$C,MATCH($A1435,'Smelter Look-up'!$E:$E,0)))</f>
        <v/>
      </c>
      <c r="D1435" s="230" t="str">
        <f>IF(ISBLANK(A1435),"",INDEX('Smelter Look-up'!$C$5:$C$700,MATCH(A1435,'Smelter Look-up'!$E$5:$E$700,0)))</f>
        <v/>
      </c>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294"/>
      <c r="B1436" s="182" t="str">
        <f>IF(LEN(A1436)=0,"",INDEX('Smelter Look-up'!$A:$A,MATCH($A1436,'Smelter Look-up'!$E:$E,0)))</f>
        <v/>
      </c>
      <c r="C1436" s="186" t="str">
        <f>IF(LEN(A1436)=0,"",INDEX('Smelter Look-up'!$C:$C,MATCH($A1436,'Smelter Look-up'!$E:$E,0)))</f>
        <v/>
      </c>
      <c r="D1436" s="230" t="str">
        <f>IF(ISBLANK(A1436),"",INDEX('Smelter Look-up'!$C$5:$C$700,MATCH(A1436,'Smelter Look-up'!$E$5:$E$700,0)))</f>
        <v/>
      </c>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25">
      <c r="A1437" s="294"/>
      <c r="B1437" s="182" t="str">
        <f>IF(LEN(A1437)=0,"",INDEX('Smelter Look-up'!$A:$A,MATCH($A1437,'Smelter Look-up'!$E:$E,0)))</f>
        <v/>
      </c>
      <c r="C1437" s="186" t="str">
        <f>IF(LEN(A1437)=0,"",INDEX('Smelter Look-up'!$C:$C,MATCH($A1437,'Smelter Look-up'!$E:$E,0)))</f>
        <v/>
      </c>
      <c r="D1437" s="230" t="str">
        <f>IF(ISBLANK(A1437),"",INDEX('Smelter Look-up'!$C$5:$C$700,MATCH(A1437,'Smelter Look-up'!$E$5:$E$700,0)))</f>
        <v/>
      </c>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25">
      <c r="A1438" s="294"/>
      <c r="B1438" s="182" t="str">
        <f>IF(LEN(A1438)=0,"",INDEX('Smelter Look-up'!$A:$A,MATCH($A1438,'Smelter Look-up'!$E:$E,0)))</f>
        <v/>
      </c>
      <c r="C1438" s="186" t="str">
        <f>IF(LEN(A1438)=0,"",INDEX('Smelter Look-up'!$C:$C,MATCH($A1438,'Smelter Look-up'!$E:$E,0)))</f>
        <v/>
      </c>
      <c r="D1438" s="230" t="str">
        <f>IF(ISBLANK(A1438),"",INDEX('Smelter Look-up'!$C$5:$C$700,MATCH(A1438,'Smelter Look-up'!$E$5:$E$700,0)))</f>
        <v/>
      </c>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25">
      <c r="A1439" s="294"/>
      <c r="B1439" s="182" t="str">
        <f>IF(LEN(A1439)=0,"",INDEX('Smelter Look-up'!$A:$A,MATCH($A1439,'Smelter Look-up'!$E:$E,0)))</f>
        <v/>
      </c>
      <c r="C1439" s="186" t="str">
        <f>IF(LEN(A1439)=0,"",INDEX('Smelter Look-up'!$C:$C,MATCH($A1439,'Smelter Look-up'!$E:$E,0)))</f>
        <v/>
      </c>
      <c r="D1439" s="230" t="str">
        <f>IF(ISBLANK(A1439),"",INDEX('Smelter Look-up'!$C$5:$C$700,MATCH(A1439,'Smelter Look-up'!$E$5:$E$700,0)))</f>
        <v/>
      </c>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25">
      <c r="A1440" s="294"/>
      <c r="B1440" s="182" t="str">
        <f>IF(LEN(A1440)=0,"",INDEX('Smelter Look-up'!$A:$A,MATCH($A1440,'Smelter Look-up'!$E:$E,0)))</f>
        <v/>
      </c>
      <c r="C1440" s="186" t="str">
        <f>IF(LEN(A1440)=0,"",INDEX('Smelter Look-up'!$C:$C,MATCH($A1440,'Smelter Look-up'!$E:$E,0)))</f>
        <v/>
      </c>
      <c r="D1440" s="230" t="str">
        <f>IF(ISBLANK(A1440),"",INDEX('Smelter Look-up'!$C$5:$C$700,MATCH(A1440,'Smelter Look-up'!$E$5:$E$700,0)))</f>
        <v/>
      </c>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25">
      <c r="A1441" s="294"/>
      <c r="B1441" s="182" t="str">
        <f>IF(LEN(A1441)=0,"",INDEX('Smelter Look-up'!$A:$A,MATCH($A1441,'Smelter Look-up'!$E:$E,0)))</f>
        <v/>
      </c>
      <c r="C1441" s="186" t="str">
        <f>IF(LEN(A1441)=0,"",INDEX('Smelter Look-up'!$C:$C,MATCH($A1441,'Smelter Look-up'!$E:$E,0)))</f>
        <v/>
      </c>
      <c r="D1441" s="230" t="str">
        <f>IF(ISBLANK(A1441),"",INDEX('Smelter Look-up'!$C$5:$C$700,MATCH(A1441,'Smelter Look-up'!$E$5:$E$700,0)))</f>
        <v/>
      </c>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3"/>
        <v>0</v>
      </c>
      <c r="AB1441" s="228" t="str">
        <f t="shared" si="214"/>
        <v/>
      </c>
    </row>
    <row r="1442" spans="1:28" s="227" customFormat="1" ht="20.25">
      <c r="A1442" s="294"/>
      <c r="B1442" s="182" t="str">
        <f>IF(LEN(A1442)=0,"",INDEX('Smelter Look-up'!$A:$A,MATCH($A1442,'Smelter Look-up'!$E:$E,0)))</f>
        <v/>
      </c>
      <c r="C1442" s="186" t="str">
        <f>IF(LEN(A1442)=0,"",INDEX('Smelter Look-up'!$C:$C,MATCH($A1442,'Smelter Look-up'!$E:$E,0)))</f>
        <v/>
      </c>
      <c r="D1442" s="230" t="str">
        <f>IF(ISBLANK(A1442),"",INDEX('Smelter Look-up'!$C$5:$C$700,MATCH(A1442,'Smelter Look-up'!$E$5:$E$700,0)))</f>
        <v/>
      </c>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3"/>
        <v>0</v>
      </c>
      <c r="AB1442" s="228" t="str">
        <f t="shared" si="214"/>
        <v/>
      </c>
    </row>
    <row r="1443" spans="1:28" s="227" customFormat="1" ht="20.25">
      <c r="A1443" s="294"/>
      <c r="B1443" s="182" t="str">
        <f>IF(LEN(A1443)=0,"",INDEX('Smelter Look-up'!$A:$A,MATCH($A1443,'Smelter Look-up'!$E:$E,0)))</f>
        <v/>
      </c>
      <c r="C1443" s="186" t="str">
        <f>IF(LEN(A1443)=0,"",INDEX('Smelter Look-up'!$C:$C,MATCH($A1443,'Smelter Look-up'!$E:$E,0)))</f>
        <v/>
      </c>
      <c r="D1443" s="230" t="str">
        <f>IF(ISBLANK(A1443),"",INDEX('Smelter Look-up'!$C$5:$C$700,MATCH(A1443,'Smelter Look-up'!$E$5:$E$700,0)))</f>
        <v/>
      </c>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3"/>
        <v>0</v>
      </c>
      <c r="AB1443" s="228" t="str">
        <f t="shared" si="214"/>
        <v/>
      </c>
    </row>
    <row r="1444" spans="1:28" s="227" customFormat="1" ht="20.25">
      <c r="A1444" s="294"/>
      <c r="B1444" s="182" t="str">
        <f>IF(LEN(A1444)=0,"",INDEX('Smelter Look-up'!$A:$A,MATCH($A1444,'Smelter Look-up'!$E:$E,0)))</f>
        <v/>
      </c>
      <c r="C1444" s="186" t="str">
        <f>IF(LEN(A1444)=0,"",INDEX('Smelter Look-up'!$C:$C,MATCH($A1444,'Smelter Look-up'!$E:$E,0)))</f>
        <v/>
      </c>
      <c r="D1444" s="230" t="str">
        <f>IF(ISBLANK(A1444),"",INDEX('Smelter Look-up'!$C$5:$C$700,MATCH(A1444,'Smelter Look-up'!$E$5:$E$700,0)))</f>
        <v/>
      </c>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3"/>
        <v>0</v>
      </c>
      <c r="AB1444" s="228" t="str">
        <f t="shared" si="214"/>
        <v/>
      </c>
    </row>
    <row r="1445" spans="1:28" s="227" customFormat="1" ht="20.25">
      <c r="A1445" s="294"/>
      <c r="B1445" s="182" t="str">
        <f>IF(LEN(A1445)=0,"",INDEX('Smelter Look-up'!$A:$A,MATCH($A1445,'Smelter Look-up'!$E:$E,0)))</f>
        <v/>
      </c>
      <c r="C1445" s="186" t="str">
        <f>IF(LEN(A1445)=0,"",INDEX('Smelter Look-up'!$C:$C,MATCH($A1445,'Smelter Look-up'!$E:$E,0)))</f>
        <v/>
      </c>
      <c r="D1445" s="230" t="str">
        <f>IF(ISBLANK(A1445),"",INDEX('Smelter Look-up'!$C$5:$C$700,MATCH(A1445,'Smelter Look-up'!$E$5:$E$700,0)))</f>
        <v/>
      </c>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3"/>
        <v>0</v>
      </c>
      <c r="AB1445" s="228" t="str">
        <f t="shared" si="214"/>
        <v/>
      </c>
    </row>
    <row r="1446" spans="1:28" s="227" customFormat="1" ht="20.25">
      <c r="A1446" s="262"/>
      <c r="B1446" s="182" t="str">
        <f>IF(LEN(A1446)=0,"",INDEX('Smelter Look-up'!$A:$A,MATCH($A1446,'Smelter Look-up'!$E:$E,0)))</f>
        <v/>
      </c>
      <c r="C1446" s="186" t="str">
        <f>IF(LEN(A1446)=0,"",INDEX('Smelter Look-up'!$C:$C,MATCH($A1446,'Smelter Look-up'!$E:$E,0)))</f>
        <v/>
      </c>
      <c r="D1446" s="230" t="str">
        <f>IF(ISBLANK(A1446),"",INDEX('Smelter Look-up'!$C$5:$C$700,MATCH(A1446,'Smelter Look-up'!$E$5:$E$700,0)))</f>
        <v/>
      </c>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3"/>
        <v>0</v>
      </c>
      <c r="AB1446" s="228" t="str">
        <f t="shared" si="214"/>
        <v/>
      </c>
    </row>
    <row r="1447" spans="1:28" s="227" customFormat="1" ht="20.25">
      <c r="A1447" s="262"/>
      <c r="B1447" s="182" t="str">
        <f>IF(LEN(A1447)=0,"",INDEX('Smelter Look-up'!$A:$A,MATCH($A1447,'Smelter Look-up'!$E:$E,0)))</f>
        <v/>
      </c>
      <c r="C1447" s="186" t="str">
        <f>IF(LEN(A1447)=0,"",INDEX('Smelter Look-up'!$C:$C,MATCH($A1447,'Smelter Look-up'!$E:$E,0)))</f>
        <v/>
      </c>
      <c r="D1447" s="230" t="str">
        <f>IF(ISBLANK(A1447),"",INDEX('Smelter Look-up'!$C$5:$C$700,MATCH(A1447,'Smelter Look-up'!$E$5:$E$700,0)))</f>
        <v/>
      </c>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3"/>
        <v>0</v>
      </c>
      <c r="AB1447" s="228" t="str">
        <f t="shared" si="214"/>
        <v/>
      </c>
    </row>
    <row r="1448" spans="1:28" s="227" customFormat="1" ht="20.25">
      <c r="A1448" s="262"/>
      <c r="B1448" s="182" t="str">
        <f>IF(LEN(A1448)=0,"",INDEX('Smelter Look-up'!$A:$A,MATCH($A1448,'Smelter Look-up'!$E:$E,0)))</f>
        <v/>
      </c>
      <c r="C1448" s="186" t="str">
        <f>IF(LEN(A1448)=0,"",INDEX('Smelter Look-up'!$C:$C,MATCH($A1448,'Smelter Look-up'!$E:$E,0)))</f>
        <v/>
      </c>
      <c r="D1448" s="230" t="str">
        <f>IF(ISBLANK(A1448),"",INDEX('Smelter Look-up'!$C$5:$C$700,MATCH(A1448,'Smelter Look-up'!$E$5:$E$700,0)))</f>
        <v/>
      </c>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3"/>
        <v>0</v>
      </c>
      <c r="AB1448" s="228" t="str">
        <f t="shared" si="214"/>
        <v/>
      </c>
    </row>
    <row r="1449" spans="1:28" s="227" customFormat="1" ht="20.25">
      <c r="A1449" s="181"/>
      <c r="B1449" s="182" t="str">
        <f>IF(LEN(A1449)=0,"",INDEX('Smelter Look-up'!$A:$A,MATCH($A1449,'Smelter Look-up'!$E:$E,0)))</f>
        <v/>
      </c>
      <c r="C1449" s="186" t="str">
        <f>IF(LEN(A1449)=0,"",INDEX('Smelter Look-up'!$C:$C,MATCH($A1449,'Smelter Look-up'!$E:$E,0)))</f>
        <v/>
      </c>
      <c r="D1449" s="230" t="str">
        <f>IF(ISBLANK(A1449),"",INDEX('Smelter Look-up'!$C$5:$C$700,MATCH(A1449,'Smelter Look-up'!$E$5:$E$700,0)))</f>
        <v/>
      </c>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25">
      <c r="A1450" s="181"/>
      <c r="B1450" s="182" t="str">
        <f>IF(LEN(A1450)=0,"",INDEX('Smelter Look-up'!$A:$A,MATCH($A1450,'Smelter Look-up'!$E:$E,0)))</f>
        <v/>
      </c>
      <c r="C1450" s="186" t="str">
        <f>IF(LEN(A1450)=0,"",INDEX('Smelter Look-up'!$C:$C,MATCH($A1450,'Smelter Look-up'!$E:$E,0)))</f>
        <v/>
      </c>
      <c r="D1450" s="230" t="str">
        <f>IF(ISBLANK(A1450),"",INDEX('Smelter Look-up'!$C$5:$C$700,MATCH(A1450,'Smelter Look-up'!$E$5:$E$700,0)))</f>
        <v/>
      </c>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25">
      <c r="A1451" s="181"/>
      <c r="B1451" s="182" t="str">
        <f>IF(LEN(A1451)=0,"",INDEX('Smelter Look-up'!$A:$A,MATCH($A1451,'Smelter Look-up'!$E:$E,0)))</f>
        <v/>
      </c>
      <c r="C1451" s="186" t="str">
        <f>IF(LEN(A1451)=0,"",INDEX('Smelter Look-up'!$C:$C,MATCH($A1451,'Smelter Look-up'!$E:$E,0)))</f>
        <v/>
      </c>
      <c r="D1451" s="230" t="str">
        <f>IF(ISBLANK(A1451),"",INDEX('Smelter Look-up'!$C$5:$C$700,MATCH(A1451,'Smelter Look-up'!$E$5:$E$700,0)))</f>
        <v/>
      </c>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3"/>
        <v>0</v>
      </c>
      <c r="AB1451" s="228" t="str">
        <f t="shared" si="214"/>
        <v/>
      </c>
    </row>
    <row r="1452" spans="1:28" s="227" customFormat="1" ht="20.25">
      <c r="A1452" s="181"/>
      <c r="B1452" s="182" t="str">
        <f>IF(LEN(A1452)=0,"",INDEX('Smelter Look-up'!$A:$A,MATCH($A1452,'Smelter Look-up'!$E:$E,0)))</f>
        <v/>
      </c>
      <c r="C1452" s="186" t="str">
        <f>IF(LEN(A1452)=0,"",INDEX('Smelter Look-up'!$C:$C,MATCH($A1452,'Smelter Look-up'!$E:$E,0)))</f>
        <v/>
      </c>
      <c r="D1452" s="230" t="str">
        <f>IF(ISBLANK(A1452),"",INDEX('Smelter Look-up'!$C$5:$C$700,MATCH(A1452,'Smelter Look-up'!$E$5:$E$700,0)))</f>
        <v/>
      </c>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3"/>
        <v>0</v>
      </c>
      <c r="AB1452" s="228" t="str">
        <f t="shared" si="214"/>
        <v/>
      </c>
    </row>
    <row r="1453" spans="1:28" s="227" customFormat="1" ht="20.25">
      <c r="A1453" s="181"/>
      <c r="B1453" s="182" t="str">
        <f>IF(LEN(A1453)=0,"",INDEX('Smelter Look-up'!$A:$A,MATCH($A1453,'Smelter Look-up'!$E:$E,0)))</f>
        <v/>
      </c>
      <c r="C1453" s="186" t="str">
        <f>IF(LEN(A1453)=0,"",INDEX('Smelter Look-up'!$C:$C,MATCH($A1453,'Smelter Look-up'!$E:$E,0)))</f>
        <v/>
      </c>
      <c r="D1453" s="230" t="str">
        <f>IF(ISBLANK(A1453),"",INDEX('Smelter Look-up'!$C$5:$C$700,MATCH(A1453,'Smelter Look-up'!$E$5:$E$700,0)))</f>
        <v/>
      </c>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3"/>
        <v>0</v>
      </c>
      <c r="AB1453" s="228" t="str">
        <f t="shared" si="214"/>
        <v/>
      </c>
    </row>
    <row r="1454" spans="1:28" s="227" customFormat="1" ht="20.25">
      <c r="A1454" s="181"/>
      <c r="B1454" s="182" t="str">
        <f>IF(LEN(A1454)=0,"",INDEX('Smelter Look-up'!$A:$A,MATCH($A1454,'Smelter Look-up'!$E:$E,0)))</f>
        <v/>
      </c>
      <c r="C1454" s="186" t="str">
        <f>IF(LEN(A1454)=0,"",INDEX('Smelter Look-up'!$C:$C,MATCH($A1454,'Smelter Look-up'!$E:$E,0)))</f>
        <v/>
      </c>
      <c r="D1454" s="230" t="str">
        <f>IF(ISBLANK(A1454),"",INDEX('Smelter Look-up'!$C$5:$C$700,MATCH(A1454,'Smelter Look-up'!$E$5:$E$700,0)))</f>
        <v/>
      </c>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3"/>
        <v>0</v>
      </c>
      <c r="AB1454" s="228" t="str">
        <f t="shared" si="214"/>
        <v/>
      </c>
    </row>
    <row r="1455" spans="1:28" s="227" customFormat="1" ht="20.25">
      <c r="A1455" s="181"/>
      <c r="B1455" s="182" t="str">
        <f>IF(LEN(A1455)=0,"",INDEX('Smelter Look-up'!$A:$A,MATCH($A1455,'Smelter Look-up'!$E:$E,0)))</f>
        <v/>
      </c>
      <c r="C1455" s="186" t="str">
        <f>IF(LEN(A1455)=0,"",INDEX('Smelter Look-up'!$C:$C,MATCH($A1455,'Smelter Look-up'!$E:$E,0)))</f>
        <v/>
      </c>
      <c r="D1455" s="230" t="str">
        <f>IF(ISBLANK(A1455),"",INDEX('Smelter Look-up'!$C$5:$C$700,MATCH(A1455,'Smelter Look-up'!$E$5:$E$700,0)))</f>
        <v/>
      </c>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3"/>
        <v>0</v>
      </c>
      <c r="AB1455" s="228" t="str">
        <f t="shared" si="214"/>
        <v/>
      </c>
    </row>
    <row r="1456" spans="1:28" s="227" customFormat="1" ht="20.25">
      <c r="A1456" s="181"/>
      <c r="B1456" s="182" t="str">
        <f>IF(LEN(A1456)=0,"",INDEX('Smelter Look-up'!$A:$A,MATCH($A1456,'Smelter Look-up'!$E:$E,0)))</f>
        <v/>
      </c>
      <c r="C1456" s="186" t="str">
        <f>IF(LEN(A1456)=0,"",INDEX('Smelter Look-up'!$C:$C,MATCH($A1456,'Smelter Look-up'!$E:$E,0)))</f>
        <v/>
      </c>
      <c r="D1456" s="230" t="str">
        <f>IF(ISBLANK(A1456),"",INDEX('Smelter Look-up'!$C$5:$C$700,MATCH(A1456,'Smelter Look-up'!$E$5:$E$700,0)))</f>
        <v/>
      </c>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3"/>
        <v>0</v>
      </c>
      <c r="AB1456" s="228" t="str">
        <f t="shared" si="214"/>
        <v/>
      </c>
    </row>
    <row r="1457" spans="1:28" s="227" customFormat="1" ht="20.25">
      <c r="A1457" s="181"/>
      <c r="B1457" s="182" t="str">
        <f>IF(LEN(A1457)=0,"",INDEX('Smelter Look-up'!$A:$A,MATCH($A1457,'Smelter Look-up'!$E:$E,0)))</f>
        <v/>
      </c>
      <c r="C1457" s="186" t="str">
        <f>IF(LEN(A1457)=0,"",INDEX('Smelter Look-up'!$C:$C,MATCH($A1457,'Smelter Look-up'!$E:$E,0)))</f>
        <v/>
      </c>
      <c r="D1457" s="230" t="str">
        <f>IF(ISBLANK(A1457),"",INDEX('Smelter Look-up'!$C$5:$C$700,MATCH(A1457,'Smelter Look-up'!$E$5:$E$700,0)))</f>
        <v/>
      </c>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3"/>
        <v>0</v>
      </c>
      <c r="AB1457" s="228" t="str">
        <f t="shared" si="214"/>
        <v/>
      </c>
    </row>
    <row r="1458" spans="1:28" s="227" customFormat="1" ht="20.25">
      <c r="A1458" s="181"/>
      <c r="B1458" s="182" t="str">
        <f>IF(LEN(A1458)=0,"",INDEX('Smelter Look-up'!$A:$A,MATCH($A1458,'Smelter Look-up'!$E:$E,0)))</f>
        <v/>
      </c>
      <c r="C1458" s="186" t="str">
        <f>IF(LEN(A1458)=0,"",INDEX('Smelter Look-up'!$C:$C,MATCH($A1458,'Smelter Look-up'!$E:$E,0)))</f>
        <v/>
      </c>
      <c r="D1458" s="230" t="str">
        <f>IF(ISBLANK(A1458),"",INDEX('Smelter Look-up'!$C$5:$C$700,MATCH(A1458,'Smelter Look-up'!$E$5:$E$700,0)))</f>
        <v/>
      </c>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3"/>
        <v>0</v>
      </c>
      <c r="AB1458" s="228" t="str">
        <f t="shared" si="214"/>
        <v/>
      </c>
    </row>
    <row r="1459" spans="1:28" s="227" customFormat="1" ht="20.25">
      <c r="A1459" s="181"/>
      <c r="B1459" s="182" t="str">
        <f>IF(LEN(A1459)=0,"",INDEX('Smelter Look-up'!$A:$A,MATCH($A1459,'Smelter Look-up'!$E:$E,0)))</f>
        <v/>
      </c>
      <c r="C1459" s="186" t="str">
        <f>IF(LEN(A1459)=0,"",INDEX('Smelter Look-up'!$C:$C,MATCH($A1459,'Smelter Look-up'!$E:$E,0)))</f>
        <v/>
      </c>
      <c r="D1459" s="230" t="str">
        <f>IF(ISBLANK(A1459),"",INDEX('Smelter Look-up'!$C$5:$C$700,MATCH(A1459,'Smelter Look-up'!$E$5:$E$700,0)))</f>
        <v/>
      </c>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3"/>
        <v>0</v>
      </c>
      <c r="AB1459" s="228" t="str">
        <f t="shared" si="214"/>
        <v/>
      </c>
    </row>
    <row r="1460" spans="1:28" s="227" customFormat="1" ht="20.25">
      <c r="A1460" s="181"/>
      <c r="B1460" s="182" t="str">
        <f>IF(LEN(A1460)=0,"",INDEX('Smelter Look-up'!$A:$A,MATCH($A1460,'Smelter Look-up'!$E:$E,0)))</f>
        <v/>
      </c>
      <c r="C1460" s="186" t="str">
        <f>IF(LEN(A1460)=0,"",INDEX('Smelter Look-up'!$C:$C,MATCH($A1460,'Smelter Look-up'!$E:$E,0)))</f>
        <v/>
      </c>
      <c r="D1460" s="230" t="str">
        <f>IF(ISBLANK(A1460),"",INDEX('Smelter Look-up'!$C$5:$C$700,MATCH(A1460,'Smelter Look-up'!$E$5:$E$700,0)))</f>
        <v/>
      </c>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3"/>
        <v>0</v>
      </c>
      <c r="AB1460" s="228" t="str">
        <f t="shared" si="214"/>
        <v/>
      </c>
    </row>
    <row r="1461" spans="1:28" s="227" customFormat="1" ht="20.25">
      <c r="A1461" s="181"/>
      <c r="B1461" s="182" t="str">
        <f>IF(LEN(A1461)=0,"",INDEX('Smelter Look-up'!$A:$A,MATCH($A1461,'Smelter Look-up'!$E:$E,0)))</f>
        <v/>
      </c>
      <c r="C1461" s="186" t="str">
        <f>IF(LEN(A1461)=0,"",INDEX('Smelter Look-up'!$C:$C,MATCH($A1461,'Smelter Look-up'!$E:$E,0)))</f>
        <v/>
      </c>
      <c r="D1461" s="230" t="str">
        <f>IF(ISBLANK(A1461),"",INDEX('Smelter Look-up'!$C$5:$C$700,MATCH(A1461,'Smelter Look-up'!$E$5:$E$700,0)))</f>
        <v/>
      </c>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3"/>
        <v>0</v>
      </c>
      <c r="AB1461" s="228" t="str">
        <f t="shared" si="214"/>
        <v/>
      </c>
    </row>
    <row r="1462" spans="1:28" s="227" customFormat="1" ht="20.25">
      <c r="A1462" s="181"/>
      <c r="B1462" s="182" t="str">
        <f>IF(LEN(A1462)=0,"",INDEX('Smelter Look-up'!$A:$A,MATCH($A1462,'Smelter Look-up'!$E:$E,0)))</f>
        <v/>
      </c>
      <c r="C1462" s="186" t="str">
        <f>IF(LEN(A1462)=0,"",INDEX('Smelter Look-up'!$C:$C,MATCH($A1462,'Smelter Look-up'!$E:$E,0)))</f>
        <v/>
      </c>
      <c r="D1462" s="230" t="str">
        <f>IF(ISBLANK(A1462),"",INDEX('Smelter Look-up'!$C$5:$C$700,MATCH(A1462,'Smelter Look-up'!$E$5:$E$700,0)))</f>
        <v/>
      </c>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3"/>
        <v>0</v>
      </c>
      <c r="AB1462" s="228" t="str">
        <f t="shared" si="214"/>
        <v/>
      </c>
    </row>
    <row r="1463" spans="1:28" s="227" customFormat="1" ht="20.25">
      <c r="A1463" s="181"/>
      <c r="B1463" s="182" t="str">
        <f>IF(LEN(A1463)=0,"",INDEX('Smelter Look-up'!$A:$A,MATCH($A1463,'Smelter Look-up'!$E:$E,0)))</f>
        <v/>
      </c>
      <c r="C1463" s="186" t="str">
        <f>IF(LEN(A1463)=0,"",INDEX('Smelter Look-up'!$C:$C,MATCH($A1463,'Smelter Look-up'!$E:$E,0)))</f>
        <v/>
      </c>
      <c r="D1463" s="230" t="str">
        <f>IF(ISBLANK(A1463),"",INDEX('Smelter Look-up'!$C$5:$C$700,MATCH(A1463,'Smelter Look-up'!$E$5:$E$700,0)))</f>
        <v/>
      </c>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3"/>
        <v>0</v>
      </c>
      <c r="AB1463" s="228" t="str">
        <f t="shared" si="214"/>
        <v/>
      </c>
    </row>
    <row r="1464" spans="1:28" s="227" customFormat="1" ht="20.25">
      <c r="A1464" s="181"/>
      <c r="B1464" s="182" t="str">
        <f>IF(LEN(A1464)=0,"",INDEX('Smelter Look-up'!$A:$A,MATCH($A1464,'Smelter Look-up'!$E:$E,0)))</f>
        <v/>
      </c>
      <c r="C1464" s="186" t="str">
        <f>IF(LEN(A1464)=0,"",INDEX('Smelter Look-up'!$C:$C,MATCH($A1464,'Smelter Look-up'!$E:$E,0)))</f>
        <v/>
      </c>
      <c r="D1464" s="230" t="str">
        <f>IF(ISBLANK(A1464),"",INDEX('Smelter Look-up'!$C$5:$C$700,MATCH(A1464,'Smelter Look-up'!$E$5:$E$700,0)))</f>
        <v/>
      </c>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15">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16">IF(AND(C1464="Smelter not listed",OR(LEN(D1464)=0,LEN(E1464)=0)),1,0)</f>
        <v>0</v>
      </c>
      <c r="AB1464" s="228" t="str">
        <f t="shared" ref="AB1464" si="217">B1464&amp;C1464</f>
        <v/>
      </c>
    </row>
    <row r="1465" spans="1:28" s="227" customFormat="1" ht="20.25">
      <c r="A1465" s="181"/>
      <c r="B1465" s="182" t="str">
        <f>IF(LEN(A1465)=0,"",INDEX('Smelter Look-up'!$A:$A,MATCH($A1465,'Smelter Look-up'!$E:$E,0)))</f>
        <v/>
      </c>
      <c r="C1465" s="186" t="str">
        <f>IF(LEN(A1465)=0,"",INDEX('Smelter Look-up'!$C:$C,MATCH($A1465,'Smelter Look-up'!$E:$E,0)))</f>
        <v/>
      </c>
      <c r="D1465" s="230" t="str">
        <f>IF(ISBLANK(A1465),"",INDEX('Smelter Look-up'!$C$5:$C$700,MATCH(A1465,'Smelter Look-up'!$E$5:$E$700,0)))</f>
        <v/>
      </c>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8">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9">IF(AND(C1465="Smelter not listed",OR(LEN(D1465)=0,LEN(E1465)=0)),1,0)</f>
        <v>0</v>
      </c>
      <c r="AB1465" s="228" t="str">
        <f t="shared" ref="AB1465:AB1496" si="220">B1465&amp;C1465</f>
        <v/>
      </c>
    </row>
    <row r="1466" spans="1:28" s="227" customFormat="1" ht="20.25">
      <c r="A1466" s="181"/>
      <c r="B1466" s="182" t="str">
        <f>IF(LEN(A1466)=0,"",INDEX('Smelter Look-up'!$A:$A,MATCH($A1466,'Smelter Look-up'!$E:$E,0)))</f>
        <v/>
      </c>
      <c r="C1466" s="186" t="str">
        <f>IF(LEN(A1466)=0,"",INDEX('Smelter Look-up'!$C:$C,MATCH($A1466,'Smelter Look-up'!$E:$E,0)))</f>
        <v/>
      </c>
      <c r="D1466" s="230" t="str">
        <f>IF(ISBLANK(A1466),"",INDEX('Smelter Look-up'!$C$5:$C$700,MATCH(A1466,'Smelter Look-up'!$E$5:$E$700,0)))</f>
        <v/>
      </c>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25">
      <c r="A1467" s="181"/>
      <c r="B1467" s="182" t="str">
        <f>IF(LEN(A1467)=0,"",INDEX('Smelter Look-up'!$A:$A,MATCH($A1467,'Smelter Look-up'!$E:$E,0)))</f>
        <v/>
      </c>
      <c r="C1467" s="186" t="str">
        <f>IF(LEN(A1467)=0,"",INDEX('Smelter Look-up'!$C:$C,MATCH($A1467,'Smelter Look-up'!$E:$E,0)))</f>
        <v/>
      </c>
      <c r="D1467" s="230" t="str">
        <f>IF(ISBLANK(A1467),"",INDEX('Smelter Look-up'!$C$5:$C$700,MATCH(A1467,'Smelter Look-up'!$E$5:$E$700,0)))</f>
        <v/>
      </c>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25">
      <c r="A1468" s="181"/>
      <c r="B1468" s="182" t="str">
        <f>IF(LEN(A1468)=0,"",INDEX('Smelter Look-up'!$A:$A,MATCH($A1468,'Smelter Look-up'!$E:$E,0)))</f>
        <v/>
      </c>
      <c r="C1468" s="186" t="str">
        <f>IF(LEN(A1468)=0,"",INDEX('Smelter Look-up'!$C:$C,MATCH($A1468,'Smelter Look-up'!$E:$E,0)))</f>
        <v/>
      </c>
      <c r="D1468" s="230" t="str">
        <f>IF(ISBLANK(A1468),"",INDEX('Smelter Look-up'!$C$5:$C$700,MATCH(A1468,'Smelter Look-up'!$E$5:$E$700,0)))</f>
        <v/>
      </c>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25">
      <c r="A1469" s="181"/>
      <c r="B1469" s="182" t="str">
        <f>IF(LEN(A1469)=0,"",INDEX('Smelter Look-up'!$A:$A,MATCH($A1469,'Smelter Look-up'!$E:$E,0)))</f>
        <v/>
      </c>
      <c r="C1469" s="186" t="str">
        <f>IF(LEN(A1469)=0,"",INDEX('Smelter Look-up'!$C:$C,MATCH($A1469,'Smelter Look-up'!$E:$E,0)))</f>
        <v/>
      </c>
      <c r="D1469" s="230" t="str">
        <f>IF(ISBLANK(A1469),"",INDEX('Smelter Look-up'!$C$5:$C$700,MATCH(A1469,'Smelter Look-up'!$E$5:$E$700,0)))</f>
        <v/>
      </c>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25">
      <c r="A1470" s="181"/>
      <c r="B1470" s="182" t="str">
        <f>IF(LEN(A1470)=0,"",INDEX('Smelter Look-up'!$A:$A,MATCH($A1470,'Smelter Look-up'!$E:$E,0)))</f>
        <v/>
      </c>
      <c r="C1470" s="186" t="str">
        <f>IF(LEN(A1470)=0,"",INDEX('Smelter Look-up'!$C:$C,MATCH($A1470,'Smelter Look-up'!$E:$E,0)))</f>
        <v/>
      </c>
      <c r="D1470" s="230" t="str">
        <f>IF(ISBLANK(A1470),"",INDEX('Smelter Look-up'!$C$5:$C$700,MATCH(A1470,'Smelter Look-up'!$E$5:$E$700,0)))</f>
        <v/>
      </c>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25">
      <c r="A1471" s="181"/>
      <c r="B1471" s="182" t="str">
        <f>IF(LEN(A1471)=0,"",INDEX('Smelter Look-up'!$A:$A,MATCH($A1471,'Smelter Look-up'!$E:$E,0)))</f>
        <v/>
      </c>
      <c r="C1471" s="186" t="str">
        <f>IF(LEN(A1471)=0,"",INDEX('Smelter Look-up'!$C:$C,MATCH($A1471,'Smelter Look-up'!$E:$E,0)))</f>
        <v/>
      </c>
      <c r="D1471" s="230" t="str">
        <f>IF(ISBLANK(A1471),"",INDEX('Smelter Look-up'!$C$5:$C$700,MATCH(A1471,'Smelter Look-up'!$E$5:$E$700,0)))</f>
        <v/>
      </c>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25">
      <c r="A1472" s="181"/>
      <c r="B1472" s="182" t="str">
        <f>IF(LEN(A1472)=0,"",INDEX('Smelter Look-up'!$A:$A,MATCH($A1472,'Smelter Look-up'!$E:$E,0)))</f>
        <v/>
      </c>
      <c r="C1472" s="186" t="str">
        <f>IF(LEN(A1472)=0,"",INDEX('Smelter Look-up'!$C:$C,MATCH($A1472,'Smelter Look-up'!$E:$E,0)))</f>
        <v/>
      </c>
      <c r="D1472" s="230" t="str">
        <f>IF(ISBLANK(A1472),"",INDEX('Smelter Look-up'!$C$5:$C$700,MATCH(A1472,'Smelter Look-up'!$E$5:$E$700,0)))</f>
        <v/>
      </c>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25">
      <c r="A1473" s="181"/>
      <c r="B1473" s="182" t="str">
        <f>IF(LEN(A1473)=0,"",INDEX('Smelter Look-up'!$A:$A,MATCH($A1473,'Smelter Look-up'!$E:$E,0)))</f>
        <v/>
      </c>
      <c r="C1473" s="186" t="str">
        <f>IF(LEN(A1473)=0,"",INDEX('Smelter Look-up'!$C:$C,MATCH($A1473,'Smelter Look-up'!$E:$E,0)))</f>
        <v/>
      </c>
      <c r="D1473" s="230" t="str">
        <f>IF(ISBLANK(A1473),"",INDEX('Smelter Look-up'!$C$5:$C$700,MATCH(A1473,'Smelter Look-up'!$E$5:$E$700,0)))</f>
        <v/>
      </c>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25">
      <c r="A1474" s="181"/>
      <c r="B1474" s="182" t="str">
        <f>IF(LEN(A1474)=0,"",INDEX('Smelter Look-up'!$A:$A,MATCH($A1474,'Smelter Look-up'!$E:$E,0)))</f>
        <v/>
      </c>
      <c r="C1474" s="186" t="str">
        <f>IF(LEN(A1474)=0,"",INDEX('Smelter Look-up'!$C:$C,MATCH($A1474,'Smelter Look-up'!$E:$E,0)))</f>
        <v/>
      </c>
      <c r="D1474" s="230" t="str">
        <f>IF(ISBLANK(A1474),"",INDEX('Smelter Look-up'!$C$5:$C$700,MATCH(A1474,'Smelter Look-up'!$E$5:$E$700,0)))</f>
        <v/>
      </c>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25">
      <c r="A1475" s="181"/>
      <c r="B1475" s="182" t="str">
        <f>IF(LEN(A1475)=0,"",INDEX('Smelter Look-up'!$A:$A,MATCH($A1475,'Smelter Look-up'!$E:$E,0)))</f>
        <v/>
      </c>
      <c r="C1475" s="186" t="str">
        <f>IF(LEN(A1475)=0,"",INDEX('Smelter Look-up'!$C:$C,MATCH($A1475,'Smelter Look-up'!$E:$E,0)))</f>
        <v/>
      </c>
      <c r="D1475" s="230" t="str">
        <f>IF(ISBLANK(A1475),"",INDEX('Smelter Look-up'!$C$5:$C$700,MATCH(A1475,'Smelter Look-up'!$E$5:$E$700,0)))</f>
        <v/>
      </c>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25">
      <c r="A1476" s="181"/>
      <c r="B1476" s="182" t="str">
        <f>IF(LEN(A1476)=0,"",INDEX('Smelter Look-up'!$A:$A,MATCH($A1476,'Smelter Look-up'!$E:$E,0)))</f>
        <v/>
      </c>
      <c r="C1476" s="186" t="str">
        <f>IF(LEN(A1476)=0,"",INDEX('Smelter Look-up'!$C:$C,MATCH($A1476,'Smelter Look-up'!$E:$E,0)))</f>
        <v/>
      </c>
      <c r="D1476" s="230" t="str">
        <f>IF(ISBLANK(A1476),"",INDEX('Smelter Look-up'!$C$5:$C$700,MATCH(A1476,'Smelter Look-up'!$E$5:$E$700,0)))</f>
        <v/>
      </c>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25">
      <c r="A1477" s="181"/>
      <c r="B1477" s="182" t="str">
        <f>IF(LEN(A1477)=0,"",INDEX('Smelter Look-up'!$A:$A,MATCH($A1477,'Smelter Look-up'!$E:$E,0)))</f>
        <v/>
      </c>
      <c r="C1477" s="186" t="str">
        <f>IF(LEN(A1477)=0,"",INDEX('Smelter Look-up'!$C:$C,MATCH($A1477,'Smelter Look-up'!$E:$E,0)))</f>
        <v/>
      </c>
      <c r="D1477" s="230" t="str">
        <f>IF(ISBLANK(A1477),"",INDEX('Smelter Look-up'!$C$5:$C$700,MATCH(A1477,'Smelter Look-up'!$E$5:$E$700,0)))</f>
        <v/>
      </c>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25">
      <c r="A1478" s="181"/>
      <c r="B1478" s="182" t="str">
        <f>IF(LEN(A1478)=0,"",INDEX('Smelter Look-up'!$A:$A,MATCH($A1478,'Smelter Look-up'!$E:$E,0)))</f>
        <v/>
      </c>
      <c r="C1478" s="186" t="str">
        <f>IF(LEN(A1478)=0,"",INDEX('Smelter Look-up'!$C:$C,MATCH($A1478,'Smelter Look-up'!$E:$E,0)))</f>
        <v/>
      </c>
      <c r="D1478" s="230" t="str">
        <f>IF(ISBLANK(A1478),"",INDEX('Smelter Look-up'!$C$5:$C$700,MATCH(A1478,'Smelter Look-up'!$E$5:$E$700,0)))</f>
        <v/>
      </c>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25">
      <c r="A1479" s="181"/>
      <c r="B1479" s="182" t="str">
        <f>IF(LEN(A1479)=0,"",INDEX('Smelter Look-up'!$A:$A,MATCH($A1479,'Smelter Look-up'!$E:$E,0)))</f>
        <v/>
      </c>
      <c r="C1479" s="186" t="str">
        <f>IF(LEN(A1479)=0,"",INDEX('Smelter Look-up'!$C:$C,MATCH($A1479,'Smelter Look-up'!$E:$E,0)))</f>
        <v/>
      </c>
      <c r="D1479" s="230" t="str">
        <f>IF(ISBLANK(A1479),"",INDEX('Smelter Look-up'!$C$5:$C$700,MATCH(A1479,'Smelter Look-up'!$E$5:$E$700,0)))</f>
        <v/>
      </c>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9"/>
        <v>0</v>
      </c>
      <c r="AB1479" s="228" t="str">
        <f t="shared" si="220"/>
        <v/>
      </c>
    </row>
    <row r="1480" spans="1:28" s="227" customFormat="1" ht="20.25">
      <c r="A1480" s="181"/>
      <c r="B1480" s="182" t="str">
        <f>IF(LEN(A1480)=0,"",INDEX('Smelter Look-up'!$A:$A,MATCH($A1480,'Smelter Look-up'!$E:$E,0)))</f>
        <v/>
      </c>
      <c r="C1480" s="186" t="str">
        <f>IF(LEN(A1480)=0,"",INDEX('Smelter Look-up'!$C:$C,MATCH($A1480,'Smelter Look-up'!$E:$E,0)))</f>
        <v/>
      </c>
      <c r="D1480" s="230" t="str">
        <f>IF(ISBLANK(A1480),"",INDEX('Smelter Look-up'!$C$5:$C$700,MATCH(A1480,'Smelter Look-up'!$E$5:$E$700,0)))</f>
        <v/>
      </c>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9"/>
        <v>0</v>
      </c>
      <c r="AB1480" s="228" t="str">
        <f t="shared" si="220"/>
        <v/>
      </c>
    </row>
    <row r="1481" spans="1:28" s="227" customFormat="1" ht="20.25">
      <c r="A1481" s="181"/>
      <c r="B1481" s="182" t="str">
        <f>IF(LEN(A1481)=0,"",INDEX('Smelter Look-up'!$A:$A,MATCH($A1481,'Smelter Look-up'!$E:$E,0)))</f>
        <v/>
      </c>
      <c r="C1481" s="186" t="str">
        <f>IF(LEN(A1481)=0,"",INDEX('Smelter Look-up'!$C:$C,MATCH($A1481,'Smelter Look-up'!$E:$E,0)))</f>
        <v/>
      </c>
      <c r="D1481" s="230" t="str">
        <f>IF(ISBLANK(A1481),"",INDEX('Smelter Look-up'!$C$5:$C$700,MATCH(A1481,'Smelter Look-up'!$E$5:$E$700,0)))</f>
        <v/>
      </c>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25">
      <c r="A1482" s="181"/>
      <c r="B1482" s="182" t="str">
        <f>IF(LEN(A1482)=0,"",INDEX('Smelter Look-up'!$A:$A,MATCH($A1482,'Smelter Look-up'!$E:$E,0)))</f>
        <v/>
      </c>
      <c r="C1482" s="186" t="str">
        <f>IF(LEN(A1482)=0,"",INDEX('Smelter Look-up'!$C:$C,MATCH($A1482,'Smelter Look-up'!$E:$E,0)))</f>
        <v/>
      </c>
      <c r="D1482" s="230" t="str">
        <f>IF(ISBLANK(A1482),"",INDEX('Smelter Look-up'!$C$5:$C$700,MATCH(A1482,'Smelter Look-up'!$E$5:$E$700,0)))</f>
        <v/>
      </c>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25">
      <c r="A1483" s="181"/>
      <c r="B1483" s="182" t="str">
        <f>IF(LEN(A1483)=0,"",INDEX('Smelter Look-up'!$A:$A,MATCH($A1483,'Smelter Look-up'!$E:$E,0)))</f>
        <v/>
      </c>
      <c r="C1483" s="186" t="str">
        <f>IF(LEN(A1483)=0,"",INDEX('Smelter Look-up'!$C:$C,MATCH($A1483,'Smelter Look-up'!$E:$E,0)))</f>
        <v/>
      </c>
      <c r="D1483" s="230" t="str">
        <f>IF(ISBLANK(A1483),"",INDEX('Smelter Look-up'!$C$5:$C$700,MATCH(A1483,'Smelter Look-up'!$E$5:$E$700,0)))</f>
        <v/>
      </c>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25">
      <c r="A1484" s="181"/>
      <c r="B1484" s="182" t="str">
        <f>IF(LEN(A1484)=0,"",INDEX('Smelter Look-up'!$A:$A,MATCH($A1484,'Smelter Look-up'!$E:$E,0)))</f>
        <v/>
      </c>
      <c r="C1484" s="186" t="str">
        <f>IF(LEN(A1484)=0,"",INDEX('Smelter Look-up'!$C:$C,MATCH($A1484,'Smelter Look-up'!$E:$E,0)))</f>
        <v/>
      </c>
      <c r="D1484" s="230" t="str">
        <f>IF(ISBLANK(A1484),"",INDEX('Smelter Look-up'!$C$5:$C$700,MATCH(A1484,'Smelter Look-up'!$E$5:$E$700,0)))</f>
        <v/>
      </c>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9"/>
        <v>0</v>
      </c>
      <c r="AB1484" s="228" t="str">
        <f t="shared" si="220"/>
        <v/>
      </c>
    </row>
    <row r="1485" spans="1:28" s="227" customFormat="1" ht="20.25">
      <c r="A1485" s="181"/>
      <c r="B1485" s="182" t="str">
        <f>IF(LEN(A1485)=0,"",INDEX('Smelter Look-up'!$A:$A,MATCH($A1485,'Smelter Look-up'!$E:$E,0)))</f>
        <v/>
      </c>
      <c r="C1485" s="186" t="str">
        <f>IF(LEN(A1485)=0,"",INDEX('Smelter Look-up'!$C:$C,MATCH($A1485,'Smelter Look-up'!$E:$E,0)))</f>
        <v/>
      </c>
      <c r="D1485" s="230" t="str">
        <f>IF(ISBLANK(A1485),"",INDEX('Smelter Look-up'!$C$5:$C$700,MATCH(A1485,'Smelter Look-up'!$E$5:$E$700,0)))</f>
        <v/>
      </c>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9"/>
        <v>0</v>
      </c>
      <c r="AB1485" s="228" t="str">
        <f t="shared" si="220"/>
        <v/>
      </c>
    </row>
    <row r="1486" spans="1:28" s="227" customFormat="1" ht="20.25">
      <c r="A1486" s="181"/>
      <c r="B1486" s="182" t="str">
        <f>IF(LEN(A1486)=0,"",INDEX('Smelter Look-up'!$A:$A,MATCH($A1486,'Smelter Look-up'!$E:$E,0)))</f>
        <v/>
      </c>
      <c r="C1486" s="186" t="str">
        <f>IF(LEN(A1486)=0,"",INDEX('Smelter Look-up'!$C:$C,MATCH($A1486,'Smelter Look-up'!$E:$E,0)))</f>
        <v/>
      </c>
      <c r="D1486" s="230" t="str">
        <f>IF(ISBLANK(A1486),"",INDEX('Smelter Look-up'!$C$5:$C$700,MATCH(A1486,'Smelter Look-up'!$E$5:$E$700,0)))</f>
        <v/>
      </c>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9"/>
        <v>0</v>
      </c>
      <c r="AB1486" s="228" t="str">
        <f t="shared" si="220"/>
        <v/>
      </c>
    </row>
    <row r="1487" spans="1:28" s="227" customFormat="1" ht="20.25">
      <c r="A1487" s="181"/>
      <c r="B1487" s="182" t="str">
        <f>IF(LEN(A1487)=0,"",INDEX('Smelter Look-up'!$A:$A,MATCH($A1487,'Smelter Look-up'!$E:$E,0)))</f>
        <v/>
      </c>
      <c r="C1487" s="186" t="str">
        <f>IF(LEN(A1487)=0,"",INDEX('Smelter Look-up'!$C:$C,MATCH($A1487,'Smelter Look-up'!$E:$E,0)))</f>
        <v/>
      </c>
      <c r="D1487" s="230" t="str">
        <f>IF(ISBLANK(A1487),"",INDEX('Smelter Look-up'!$C$5:$C$700,MATCH(A1487,'Smelter Look-up'!$E$5:$E$700,0)))</f>
        <v/>
      </c>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9"/>
        <v>0</v>
      </c>
      <c r="AB1487" s="228" t="str">
        <f t="shared" si="220"/>
        <v/>
      </c>
    </row>
    <row r="1488" spans="1:28" s="227" customFormat="1" ht="20.25">
      <c r="A1488" s="181"/>
      <c r="B1488" s="182" t="str">
        <f>IF(LEN(A1488)=0,"",INDEX('Smelter Look-up'!$A:$A,MATCH($A1488,'Smelter Look-up'!$E:$E,0)))</f>
        <v/>
      </c>
      <c r="C1488" s="186" t="str">
        <f>IF(LEN(A1488)=0,"",INDEX('Smelter Look-up'!$C:$C,MATCH($A1488,'Smelter Look-up'!$E:$E,0)))</f>
        <v/>
      </c>
      <c r="D1488" s="230" t="str">
        <f>IF(ISBLANK(A1488),"",INDEX('Smelter Look-up'!$C$5:$C$700,MATCH(A1488,'Smelter Look-up'!$E$5:$E$700,0)))</f>
        <v/>
      </c>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9"/>
        <v>0</v>
      </c>
      <c r="AB1488" s="228" t="str">
        <f t="shared" si="220"/>
        <v/>
      </c>
    </row>
    <row r="1489" spans="1:28" s="227" customFormat="1" ht="20.25">
      <c r="A1489" s="181"/>
      <c r="B1489" s="182" t="str">
        <f>IF(LEN(A1489)=0,"",INDEX('Smelter Look-up'!$A:$A,MATCH($A1489,'Smelter Look-up'!$E:$E,0)))</f>
        <v/>
      </c>
      <c r="C1489" s="186" t="str">
        <f>IF(LEN(A1489)=0,"",INDEX('Smelter Look-up'!$C:$C,MATCH($A1489,'Smelter Look-up'!$E:$E,0)))</f>
        <v/>
      </c>
      <c r="D1489" s="230" t="str">
        <f>IF(ISBLANK(A1489),"",INDEX('Smelter Look-up'!$C$5:$C$700,MATCH(A1489,'Smelter Look-up'!$E$5:$E$700,0)))</f>
        <v/>
      </c>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9"/>
        <v>0</v>
      </c>
      <c r="AB1489" s="228" t="str">
        <f t="shared" si="220"/>
        <v/>
      </c>
    </row>
    <row r="1490" spans="1:28" s="227" customFormat="1" ht="20.25">
      <c r="A1490" s="181"/>
      <c r="B1490" s="182" t="str">
        <f>IF(LEN(A1490)=0,"",INDEX('Smelter Look-up'!$A:$A,MATCH($A1490,'Smelter Look-up'!$E:$E,0)))</f>
        <v/>
      </c>
      <c r="C1490" s="186" t="str">
        <f>IF(LEN(A1490)=0,"",INDEX('Smelter Look-up'!$C:$C,MATCH($A1490,'Smelter Look-up'!$E:$E,0)))</f>
        <v/>
      </c>
      <c r="D1490" s="230" t="str">
        <f>IF(ISBLANK(A1490),"",INDEX('Smelter Look-up'!$C$5:$C$700,MATCH(A1490,'Smelter Look-up'!$E$5:$E$700,0)))</f>
        <v/>
      </c>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9"/>
        <v>0</v>
      </c>
      <c r="AB1490" s="228" t="str">
        <f t="shared" si="220"/>
        <v/>
      </c>
    </row>
    <row r="1491" spans="1:28" s="227" customFormat="1" ht="20.25">
      <c r="A1491" s="181"/>
      <c r="B1491" s="182" t="str">
        <f>IF(LEN(A1491)=0,"",INDEX('Smelter Look-up'!$A:$A,MATCH($A1491,'Smelter Look-up'!$E:$E,0)))</f>
        <v/>
      </c>
      <c r="C1491" s="186" t="str">
        <f>IF(LEN(A1491)=0,"",INDEX('Smelter Look-up'!$C:$C,MATCH($A1491,'Smelter Look-up'!$E:$E,0)))</f>
        <v/>
      </c>
      <c r="D1491" s="230" t="str">
        <f>IF(ISBLANK(A1491),"",INDEX('Smelter Look-up'!$C$5:$C$700,MATCH(A1491,'Smelter Look-up'!$E$5:$E$700,0)))</f>
        <v/>
      </c>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9"/>
        <v>0</v>
      </c>
      <c r="AB1491" s="228" t="str">
        <f t="shared" si="220"/>
        <v/>
      </c>
    </row>
    <row r="1492" spans="1:28" s="227" customFormat="1" ht="20.25">
      <c r="A1492" s="181"/>
      <c r="B1492" s="182" t="str">
        <f>IF(LEN(A1492)=0,"",INDEX('Smelter Look-up'!$A:$A,MATCH($A1492,'Smelter Look-up'!$E:$E,0)))</f>
        <v/>
      </c>
      <c r="C1492" s="186" t="str">
        <f>IF(LEN(A1492)=0,"",INDEX('Smelter Look-up'!$C:$C,MATCH($A1492,'Smelter Look-up'!$E:$E,0)))</f>
        <v/>
      </c>
      <c r="D1492" s="230" t="str">
        <f>IF(ISBLANK(A1492),"",INDEX('Smelter Look-up'!$C$5:$C$700,MATCH(A1492,'Smelter Look-up'!$E$5:$E$700,0)))</f>
        <v/>
      </c>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9"/>
        <v>0</v>
      </c>
      <c r="AB1492" s="228" t="str">
        <f t="shared" si="220"/>
        <v/>
      </c>
    </row>
    <row r="1493" spans="1:28" s="227" customFormat="1" ht="20.25">
      <c r="A1493" s="181"/>
      <c r="B1493" s="182" t="str">
        <f>IF(LEN(A1493)=0,"",INDEX('Smelter Look-up'!$A:$A,MATCH($A1493,'Smelter Look-up'!$E:$E,0)))</f>
        <v/>
      </c>
      <c r="C1493" s="186" t="str">
        <f>IF(LEN(A1493)=0,"",INDEX('Smelter Look-up'!$C:$C,MATCH($A1493,'Smelter Look-up'!$E:$E,0)))</f>
        <v/>
      </c>
      <c r="D1493" s="230" t="str">
        <f>IF(ISBLANK(A1493),"",INDEX('Smelter Look-up'!$C$5:$C$700,MATCH(A1493,'Smelter Look-up'!$E$5:$E$700,0)))</f>
        <v/>
      </c>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9"/>
        <v>0</v>
      </c>
      <c r="AB1493" s="228" t="str">
        <f t="shared" si="220"/>
        <v/>
      </c>
    </row>
    <row r="1494" spans="1:28" s="227" customFormat="1" ht="20.25">
      <c r="A1494" s="181"/>
      <c r="B1494" s="182" t="str">
        <f>IF(LEN(A1494)=0,"",INDEX('Smelter Look-up'!$A:$A,MATCH($A1494,'Smelter Look-up'!$E:$E,0)))</f>
        <v/>
      </c>
      <c r="C1494" s="186" t="str">
        <f>IF(LEN(A1494)=0,"",INDEX('Smelter Look-up'!$C:$C,MATCH($A1494,'Smelter Look-up'!$E:$E,0)))</f>
        <v/>
      </c>
      <c r="D1494" s="230" t="str">
        <f>IF(ISBLANK(A1494),"",INDEX('Smelter Look-up'!$C$5:$C$700,MATCH(A1494,'Smelter Look-up'!$E$5:$E$700,0)))</f>
        <v/>
      </c>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9"/>
        <v>0</v>
      </c>
      <c r="AB1494" s="228" t="str">
        <f t="shared" si="220"/>
        <v/>
      </c>
    </row>
    <row r="1495" spans="1:28" s="227" customFormat="1" ht="20.25">
      <c r="A1495" s="181"/>
      <c r="B1495" s="182" t="str">
        <f>IF(LEN(A1495)=0,"",INDEX('Smelter Look-up'!$A:$A,MATCH($A1495,'Smelter Look-up'!$E:$E,0)))</f>
        <v/>
      </c>
      <c r="C1495" s="186" t="str">
        <f>IF(LEN(A1495)=0,"",INDEX('Smelter Look-up'!$C:$C,MATCH($A1495,'Smelter Look-up'!$E:$E,0)))</f>
        <v/>
      </c>
      <c r="D1495" s="230" t="str">
        <f>IF(ISBLANK(A1495),"",INDEX('Smelter Look-up'!$C$5:$C$700,MATCH(A1495,'Smelter Look-up'!$E$5:$E$700,0)))</f>
        <v/>
      </c>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9"/>
        <v>0</v>
      </c>
      <c r="AB1495" s="228" t="str">
        <f t="shared" si="220"/>
        <v/>
      </c>
    </row>
    <row r="1496" spans="1:28" s="227" customFormat="1" ht="20.25">
      <c r="A1496" s="181"/>
      <c r="B1496" s="182" t="str">
        <f>IF(LEN(A1496)=0,"",INDEX('Smelter Look-up'!$A:$A,MATCH($A1496,'Smelter Look-up'!$E:$E,0)))</f>
        <v/>
      </c>
      <c r="C1496" s="186" t="str">
        <f>IF(LEN(A1496)=0,"",INDEX('Smelter Look-up'!$C:$C,MATCH($A1496,'Smelter Look-up'!$E:$E,0)))</f>
        <v/>
      </c>
      <c r="D1496" s="230" t="str">
        <f>IF(ISBLANK(A1496),"",INDEX('Smelter Look-up'!$C$5:$C$700,MATCH(A1496,'Smelter Look-up'!$E$5:$E$700,0)))</f>
        <v/>
      </c>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9"/>
        <v>0</v>
      </c>
      <c r="AB1496" s="228" t="str">
        <f t="shared" si="220"/>
        <v/>
      </c>
    </row>
    <row r="1497" spans="1:28" s="227" customFormat="1" ht="20.25">
      <c r="A1497" s="181"/>
      <c r="B1497" s="182" t="str">
        <f>IF(LEN(A1497)=0,"",INDEX('Smelter Look-up'!$A:$A,MATCH($A1497,'Smelter Look-up'!$E:$E,0)))</f>
        <v/>
      </c>
      <c r="C1497" s="186" t="str">
        <f>IF(LEN(A1497)=0,"",INDEX('Smelter Look-up'!$C:$C,MATCH($A1497,'Smelter Look-up'!$E:$E,0)))</f>
        <v/>
      </c>
      <c r="D1497" s="230" t="str">
        <f>IF(ISBLANK(A1497),"",INDEX('Smelter Look-up'!$C$5:$C$700,MATCH(A1497,'Smelter Look-up'!$E$5:$E$700,0)))</f>
        <v/>
      </c>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21">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22">IF(AND(C1497="Smelter not listed",OR(LEN(D1497)=0,LEN(E1497)=0)),1,0)</f>
        <v>0</v>
      </c>
      <c r="AB1497" s="228" t="str">
        <f t="shared" ref="AB1497:AB1527" si="223">B1497&amp;C1497</f>
        <v/>
      </c>
    </row>
    <row r="1498" spans="1:28" s="227" customFormat="1" ht="20.25">
      <c r="A1498" s="181"/>
      <c r="B1498" s="182" t="str">
        <f>IF(LEN(A1498)=0,"",INDEX('Smelter Look-up'!$A:$A,MATCH($A1498,'Smelter Look-up'!$E:$E,0)))</f>
        <v/>
      </c>
      <c r="C1498" s="186" t="str">
        <f>IF(LEN(A1498)=0,"",INDEX('Smelter Look-up'!$C:$C,MATCH($A1498,'Smelter Look-up'!$E:$E,0)))</f>
        <v/>
      </c>
      <c r="D1498" s="230" t="str">
        <f>IF(ISBLANK(A1498),"",INDEX('Smelter Look-up'!$C$5:$C$700,MATCH(A1498,'Smelter Look-up'!$E$5:$E$700,0)))</f>
        <v/>
      </c>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t="str">
        <f>IF(ISBLANK(A1499),"",INDEX('Smelter Look-up'!$C$5:$C$700,MATCH(A1499,'Smelter Look-up'!$E$5:$E$700,0)))</f>
        <v/>
      </c>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t="str">
        <f>IF(ISBLANK(A1500),"",INDEX('Smelter Look-up'!$C$5:$C$700,MATCH(A1500,'Smelter Look-up'!$E$5:$E$700,0)))</f>
        <v/>
      </c>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25">
      <c r="A1501" s="181"/>
      <c r="B1501" s="182" t="str">
        <f>IF(LEN(A1501)=0,"",INDEX('Smelter Look-up'!$A:$A,MATCH($A1501,'Smelter Look-up'!$E:$E,0)))</f>
        <v/>
      </c>
      <c r="C1501" s="186" t="str">
        <f>IF(LEN(A1501)=0,"",INDEX('Smelter Look-up'!$C:$C,MATCH($A1501,'Smelter Look-up'!$E:$E,0)))</f>
        <v/>
      </c>
      <c r="D1501" s="230" t="str">
        <f>IF(ISBLANK(A1501),"",INDEX('Smelter Look-up'!$C$5:$C$700,MATCH(A1501,'Smelter Look-up'!$E$5:$E$700,0)))</f>
        <v/>
      </c>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25">
      <c r="A1502" s="181"/>
      <c r="B1502" s="182" t="str">
        <f>IF(LEN(A1502)=0,"",INDEX('Smelter Look-up'!$A:$A,MATCH($A1502,'Smelter Look-up'!$E:$E,0)))</f>
        <v/>
      </c>
      <c r="C1502" s="186" t="str">
        <f>IF(LEN(A1502)=0,"",INDEX('Smelter Look-up'!$C:$C,MATCH($A1502,'Smelter Look-up'!$E:$E,0)))</f>
        <v/>
      </c>
      <c r="D1502" s="230" t="str">
        <f>IF(ISBLANK(A1502),"",INDEX('Smelter Look-up'!$C$5:$C$700,MATCH(A1502,'Smelter Look-up'!$E$5:$E$700,0)))</f>
        <v/>
      </c>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25">
      <c r="A1503" s="181"/>
      <c r="B1503" s="182" t="str">
        <f>IF(LEN(A1503)=0,"",INDEX('Smelter Look-up'!$A:$A,MATCH($A1503,'Smelter Look-up'!$E:$E,0)))</f>
        <v/>
      </c>
      <c r="C1503" s="186" t="str">
        <f>IF(LEN(A1503)=0,"",INDEX('Smelter Look-up'!$C:$C,MATCH($A1503,'Smelter Look-up'!$E:$E,0)))</f>
        <v/>
      </c>
      <c r="D1503" s="230" t="str">
        <f>IF(ISBLANK(A1503),"",INDEX('Smelter Look-up'!$C$5:$C$700,MATCH(A1503,'Smelter Look-up'!$E$5:$E$700,0)))</f>
        <v/>
      </c>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25">
      <c r="A1504" s="181"/>
      <c r="B1504" s="182" t="str">
        <f>IF(LEN(A1504)=0,"",INDEX('Smelter Look-up'!$A:$A,MATCH($A1504,'Smelter Look-up'!$E:$E,0)))</f>
        <v/>
      </c>
      <c r="C1504" s="186" t="str">
        <f>IF(LEN(A1504)=0,"",INDEX('Smelter Look-up'!$C:$C,MATCH($A1504,'Smelter Look-up'!$E:$E,0)))</f>
        <v/>
      </c>
      <c r="D1504" s="230" t="str">
        <f>IF(ISBLANK(A1504),"",INDEX('Smelter Look-up'!$C$5:$C$700,MATCH(A1504,'Smelter Look-up'!$E$5:$E$700,0)))</f>
        <v/>
      </c>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25">
      <c r="A1505" s="181"/>
      <c r="B1505" s="182" t="str">
        <f>IF(LEN(A1505)=0,"",INDEX('Smelter Look-up'!$A:$A,MATCH($A1505,'Smelter Look-up'!$E:$E,0)))</f>
        <v/>
      </c>
      <c r="C1505" s="186" t="str">
        <f>IF(LEN(A1505)=0,"",INDEX('Smelter Look-up'!$C:$C,MATCH($A1505,'Smelter Look-up'!$E:$E,0)))</f>
        <v/>
      </c>
      <c r="D1505" s="230" t="str">
        <f>IF(ISBLANK(A1505),"",INDEX('Smelter Look-up'!$C$5:$C$700,MATCH(A1505,'Smelter Look-up'!$E$5:$E$700,0)))</f>
        <v/>
      </c>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2"/>
        <v>0</v>
      </c>
      <c r="AB1505" s="228" t="str">
        <f t="shared" si="223"/>
        <v/>
      </c>
    </row>
    <row r="1506" spans="1:28" s="227" customFormat="1" ht="20.25">
      <c r="A1506" s="181"/>
      <c r="B1506" s="182" t="str">
        <f>IF(LEN(A1506)=0,"",INDEX('Smelter Look-up'!$A:$A,MATCH($A1506,'Smelter Look-up'!$E:$E,0)))</f>
        <v/>
      </c>
      <c r="C1506" s="186" t="str">
        <f>IF(LEN(A1506)=0,"",INDEX('Smelter Look-up'!$C:$C,MATCH($A1506,'Smelter Look-up'!$E:$E,0)))</f>
        <v/>
      </c>
      <c r="D1506" s="230" t="str">
        <f>IF(ISBLANK(A1506),"",INDEX('Smelter Look-up'!$C$5:$C$700,MATCH(A1506,'Smelter Look-up'!$E$5:$E$700,0)))</f>
        <v/>
      </c>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2"/>
        <v>0</v>
      </c>
      <c r="AB1506" s="228" t="str">
        <f t="shared" si="223"/>
        <v/>
      </c>
    </row>
    <row r="1507" spans="1:28" s="227" customFormat="1" ht="20.25">
      <c r="A1507" s="181"/>
      <c r="B1507" s="182" t="str">
        <f>IF(LEN(A1507)=0,"",INDEX('Smelter Look-up'!$A:$A,MATCH($A1507,'Smelter Look-up'!$E:$E,0)))</f>
        <v/>
      </c>
      <c r="C1507" s="186" t="str">
        <f>IF(LEN(A1507)=0,"",INDEX('Smelter Look-up'!$C:$C,MATCH($A1507,'Smelter Look-up'!$E:$E,0)))</f>
        <v/>
      </c>
      <c r="D1507" s="230" t="str">
        <f>IF(ISBLANK(A1507),"",INDEX('Smelter Look-up'!$C$5:$C$700,MATCH(A1507,'Smelter Look-up'!$E$5:$E$700,0)))</f>
        <v/>
      </c>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2"/>
        <v>0</v>
      </c>
      <c r="AB1507" s="228" t="str">
        <f t="shared" si="223"/>
        <v/>
      </c>
    </row>
    <row r="1508" spans="1:28" s="227" customFormat="1" ht="20.25">
      <c r="A1508" s="181"/>
      <c r="B1508" s="182" t="str">
        <f>IF(LEN(A1508)=0,"",INDEX('Smelter Look-up'!$A:$A,MATCH($A1508,'Smelter Look-up'!$E:$E,0)))</f>
        <v/>
      </c>
      <c r="C1508" s="186" t="str">
        <f>IF(LEN(A1508)=0,"",INDEX('Smelter Look-up'!$C:$C,MATCH($A1508,'Smelter Look-up'!$E:$E,0)))</f>
        <v/>
      </c>
      <c r="D1508" s="230" t="str">
        <f>IF(ISBLANK(A1508),"",INDEX('Smelter Look-up'!$C$5:$C$700,MATCH(A1508,'Smelter Look-up'!$E$5:$E$700,0)))</f>
        <v/>
      </c>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2"/>
        <v>0</v>
      </c>
      <c r="AB1508" s="228" t="str">
        <f t="shared" si="223"/>
        <v/>
      </c>
    </row>
    <row r="1509" spans="1:28" s="227" customFormat="1" ht="20.25">
      <c r="A1509" s="181"/>
      <c r="B1509" s="182" t="str">
        <f>IF(LEN(A1509)=0,"",INDEX('Smelter Look-up'!$A:$A,MATCH($A1509,'Smelter Look-up'!$E:$E,0)))</f>
        <v/>
      </c>
      <c r="C1509" s="186" t="str">
        <f>IF(LEN(A1509)=0,"",INDEX('Smelter Look-up'!$C:$C,MATCH($A1509,'Smelter Look-up'!$E:$E,0)))</f>
        <v/>
      </c>
      <c r="D1509" s="230" t="str">
        <f>IF(ISBLANK(A1509),"",INDEX('Smelter Look-up'!$C$5:$C$700,MATCH(A1509,'Smelter Look-up'!$E$5:$E$700,0)))</f>
        <v/>
      </c>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2"/>
        <v>0</v>
      </c>
      <c r="AB1509" s="228" t="str">
        <f t="shared" si="223"/>
        <v/>
      </c>
    </row>
    <row r="1510" spans="1:28" s="227" customFormat="1" ht="20.25">
      <c r="A1510" s="181"/>
      <c r="B1510" s="182" t="str">
        <f>IF(LEN(A1510)=0,"",INDEX('Smelter Look-up'!$A:$A,MATCH($A1510,'Smelter Look-up'!$E:$E,0)))</f>
        <v/>
      </c>
      <c r="C1510" s="186" t="str">
        <f>IF(LEN(A1510)=0,"",INDEX('Smelter Look-up'!$C:$C,MATCH($A1510,'Smelter Look-up'!$E:$E,0)))</f>
        <v/>
      </c>
      <c r="D1510" s="230" t="str">
        <f>IF(ISBLANK(A1510),"",INDEX('Smelter Look-up'!$C$5:$C$700,MATCH(A1510,'Smelter Look-up'!$E$5:$E$700,0)))</f>
        <v/>
      </c>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2"/>
        <v>0</v>
      </c>
      <c r="AB1510" s="228" t="str">
        <f t="shared" si="223"/>
        <v/>
      </c>
    </row>
    <row r="1511" spans="1:28" s="227" customFormat="1" ht="20.25">
      <c r="A1511" s="181"/>
      <c r="B1511" s="182" t="str">
        <f>IF(LEN(A1511)=0,"",INDEX('Smelter Look-up'!$A:$A,MATCH($A1511,'Smelter Look-up'!$E:$E,0)))</f>
        <v/>
      </c>
      <c r="C1511" s="186" t="str">
        <f>IF(LEN(A1511)=0,"",INDEX('Smelter Look-up'!$C:$C,MATCH($A1511,'Smelter Look-up'!$E:$E,0)))</f>
        <v/>
      </c>
      <c r="D1511" s="230" t="str">
        <f>IF(ISBLANK(A1511),"",INDEX('Smelter Look-up'!$C$5:$C$700,MATCH(A1511,'Smelter Look-up'!$E$5:$E$700,0)))</f>
        <v/>
      </c>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2"/>
        <v>0</v>
      </c>
      <c r="AB1511" s="228" t="str">
        <f t="shared" si="223"/>
        <v/>
      </c>
    </row>
    <row r="1512" spans="1:28" s="227" customFormat="1" ht="20.25">
      <c r="A1512" s="181"/>
      <c r="B1512" s="182" t="str">
        <f>IF(LEN(A1512)=0,"",INDEX('Smelter Look-up'!$A:$A,MATCH($A1512,'Smelter Look-up'!$E:$E,0)))</f>
        <v/>
      </c>
      <c r="C1512" s="186" t="str">
        <f>IF(LEN(A1512)=0,"",INDEX('Smelter Look-up'!$C:$C,MATCH($A1512,'Smelter Look-up'!$E:$E,0)))</f>
        <v/>
      </c>
      <c r="D1512" s="230" t="str">
        <f>IF(ISBLANK(A1512),"",INDEX('Smelter Look-up'!$C$5:$C$700,MATCH(A1512,'Smelter Look-up'!$E$5:$E$700,0)))</f>
        <v/>
      </c>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2"/>
        <v>0</v>
      </c>
      <c r="AB1512" s="228" t="str">
        <f t="shared" si="223"/>
        <v/>
      </c>
    </row>
    <row r="1513" spans="1:28" s="227" customFormat="1" ht="20.25">
      <c r="A1513" s="181"/>
      <c r="B1513" s="182" t="str">
        <f>IF(LEN(A1513)=0,"",INDEX('Smelter Look-up'!$A:$A,MATCH($A1513,'Smelter Look-up'!$E:$E,0)))</f>
        <v/>
      </c>
      <c r="C1513" s="186" t="str">
        <f>IF(LEN(A1513)=0,"",INDEX('Smelter Look-up'!$C:$C,MATCH($A1513,'Smelter Look-up'!$E:$E,0)))</f>
        <v/>
      </c>
      <c r="D1513" s="230" t="str">
        <f>IF(ISBLANK(A1513),"",INDEX('Smelter Look-up'!$C$5:$C$700,MATCH(A1513,'Smelter Look-up'!$E$5:$E$700,0)))</f>
        <v/>
      </c>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25">
      <c r="A1514" s="181"/>
      <c r="B1514" s="182" t="str">
        <f>IF(LEN(A1514)=0,"",INDEX('Smelter Look-up'!$A:$A,MATCH($A1514,'Smelter Look-up'!$E:$E,0)))</f>
        <v/>
      </c>
      <c r="C1514" s="186" t="str">
        <f>IF(LEN(A1514)=0,"",INDEX('Smelter Look-up'!$C:$C,MATCH($A1514,'Smelter Look-up'!$E:$E,0)))</f>
        <v/>
      </c>
      <c r="D1514" s="230" t="str">
        <f>IF(ISBLANK(A1514),"",INDEX('Smelter Look-up'!$C$5:$C$700,MATCH(A1514,'Smelter Look-up'!$E$5:$E$700,0)))</f>
        <v/>
      </c>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25">
      <c r="A1515" s="181"/>
      <c r="B1515" s="182" t="str">
        <f>IF(LEN(A1515)=0,"",INDEX('Smelter Look-up'!$A:$A,MATCH($A1515,'Smelter Look-up'!$E:$E,0)))</f>
        <v/>
      </c>
      <c r="C1515" s="186" t="str">
        <f>IF(LEN(A1515)=0,"",INDEX('Smelter Look-up'!$C:$C,MATCH($A1515,'Smelter Look-up'!$E:$E,0)))</f>
        <v/>
      </c>
      <c r="D1515" s="230" t="str">
        <f>IF(ISBLANK(A1515),"",INDEX('Smelter Look-up'!$C$5:$C$700,MATCH(A1515,'Smelter Look-up'!$E$5:$E$700,0)))</f>
        <v/>
      </c>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2"/>
        <v>0</v>
      </c>
      <c r="AB1515" s="228" t="str">
        <f t="shared" si="223"/>
        <v/>
      </c>
    </row>
    <row r="1516" spans="1:28" s="227" customFormat="1" ht="20.25">
      <c r="A1516" s="181"/>
      <c r="B1516" s="182" t="str">
        <f>IF(LEN(A1516)=0,"",INDEX('Smelter Look-up'!$A:$A,MATCH($A1516,'Smelter Look-up'!$E:$E,0)))</f>
        <v/>
      </c>
      <c r="C1516" s="186" t="str">
        <f>IF(LEN(A1516)=0,"",INDEX('Smelter Look-up'!$C:$C,MATCH($A1516,'Smelter Look-up'!$E:$E,0)))</f>
        <v/>
      </c>
      <c r="D1516" s="230" t="str">
        <f>IF(ISBLANK(A1516),"",INDEX('Smelter Look-up'!$C$5:$C$700,MATCH(A1516,'Smelter Look-up'!$E$5:$E$700,0)))</f>
        <v/>
      </c>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2"/>
        <v>0</v>
      </c>
      <c r="AB1516" s="228" t="str">
        <f t="shared" si="223"/>
        <v/>
      </c>
    </row>
    <row r="1517" spans="1:28" s="227" customFormat="1" ht="20.25">
      <c r="A1517" s="181"/>
      <c r="B1517" s="182" t="str">
        <f>IF(LEN(A1517)=0,"",INDEX('Smelter Look-up'!$A:$A,MATCH($A1517,'Smelter Look-up'!$E:$E,0)))</f>
        <v/>
      </c>
      <c r="C1517" s="186" t="str">
        <f>IF(LEN(A1517)=0,"",INDEX('Smelter Look-up'!$C:$C,MATCH($A1517,'Smelter Look-up'!$E:$E,0)))</f>
        <v/>
      </c>
      <c r="D1517" s="230" t="str">
        <f>IF(ISBLANK(A1517),"",INDEX('Smelter Look-up'!$C$5:$C$700,MATCH(A1517,'Smelter Look-up'!$E$5:$E$700,0)))</f>
        <v/>
      </c>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2"/>
        <v>0</v>
      </c>
      <c r="AB1517" s="228" t="str">
        <f t="shared" si="223"/>
        <v/>
      </c>
    </row>
    <row r="1518" spans="1:28" s="227" customFormat="1" ht="20.25">
      <c r="A1518" s="181"/>
      <c r="B1518" s="182" t="str">
        <f>IF(LEN(A1518)=0,"",INDEX('Smelter Look-up'!$A:$A,MATCH($A1518,'Smelter Look-up'!$E:$E,0)))</f>
        <v/>
      </c>
      <c r="C1518" s="186" t="str">
        <f>IF(LEN(A1518)=0,"",INDEX('Smelter Look-up'!$C:$C,MATCH($A1518,'Smelter Look-up'!$E:$E,0)))</f>
        <v/>
      </c>
      <c r="D1518" s="230" t="str">
        <f>IF(ISBLANK(A1518),"",INDEX('Smelter Look-up'!$C$5:$C$700,MATCH(A1518,'Smelter Look-up'!$E$5:$E$700,0)))</f>
        <v/>
      </c>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2"/>
        <v>0</v>
      </c>
      <c r="AB1518" s="228" t="str">
        <f t="shared" si="223"/>
        <v/>
      </c>
    </row>
    <row r="1519" spans="1:28" s="227" customFormat="1" ht="20.25">
      <c r="A1519" s="181"/>
      <c r="B1519" s="182" t="str">
        <f>IF(LEN(A1519)=0,"",INDEX('Smelter Look-up'!$A:$A,MATCH($A1519,'Smelter Look-up'!$E:$E,0)))</f>
        <v/>
      </c>
      <c r="C1519" s="186" t="str">
        <f>IF(LEN(A1519)=0,"",INDEX('Smelter Look-up'!$C:$C,MATCH($A1519,'Smelter Look-up'!$E:$E,0)))</f>
        <v/>
      </c>
      <c r="D1519" s="230" t="str">
        <f>IF(ISBLANK(A1519),"",INDEX('Smelter Look-up'!$C$5:$C$700,MATCH(A1519,'Smelter Look-up'!$E$5:$E$700,0)))</f>
        <v/>
      </c>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2"/>
        <v>0</v>
      </c>
      <c r="AB1519" s="228" t="str">
        <f t="shared" si="223"/>
        <v/>
      </c>
    </row>
    <row r="1520" spans="1:28" s="227" customFormat="1" ht="20.25">
      <c r="A1520" s="181"/>
      <c r="B1520" s="182" t="str">
        <f>IF(LEN(A1520)=0,"",INDEX('Smelter Look-up'!$A:$A,MATCH($A1520,'Smelter Look-up'!$E:$E,0)))</f>
        <v/>
      </c>
      <c r="C1520" s="186" t="str">
        <f>IF(LEN(A1520)=0,"",INDEX('Smelter Look-up'!$C:$C,MATCH($A1520,'Smelter Look-up'!$E:$E,0)))</f>
        <v/>
      </c>
      <c r="D1520" s="230" t="str">
        <f>IF(ISBLANK(A1520),"",INDEX('Smelter Look-up'!$C$5:$C$700,MATCH(A1520,'Smelter Look-up'!$E$5:$E$700,0)))</f>
        <v/>
      </c>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2"/>
        <v>0</v>
      </c>
      <c r="AB1520" s="228" t="str">
        <f t="shared" si="223"/>
        <v/>
      </c>
    </row>
    <row r="1521" spans="1:28" s="227" customFormat="1" ht="20.25">
      <c r="A1521" s="181"/>
      <c r="B1521" s="182" t="str">
        <f>IF(LEN(A1521)=0,"",INDEX('Smelter Look-up'!$A:$A,MATCH($A1521,'Smelter Look-up'!$E:$E,0)))</f>
        <v/>
      </c>
      <c r="C1521" s="186" t="str">
        <f>IF(LEN(A1521)=0,"",INDEX('Smelter Look-up'!$C:$C,MATCH($A1521,'Smelter Look-up'!$E:$E,0)))</f>
        <v/>
      </c>
      <c r="D1521" s="230" t="str">
        <f>IF(ISBLANK(A1521),"",INDEX('Smelter Look-up'!$C$5:$C$700,MATCH(A1521,'Smelter Look-up'!$E$5:$E$700,0)))</f>
        <v/>
      </c>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2"/>
        <v>0</v>
      </c>
      <c r="AB1521" s="228" t="str">
        <f t="shared" si="223"/>
        <v/>
      </c>
    </row>
    <row r="1522" spans="1:28" s="227" customFormat="1" ht="20.25">
      <c r="A1522" s="181"/>
      <c r="B1522" s="182" t="str">
        <f>IF(LEN(A1522)=0,"",INDEX('Smelter Look-up'!$A:$A,MATCH($A1522,'Smelter Look-up'!$E:$E,0)))</f>
        <v/>
      </c>
      <c r="C1522" s="186" t="str">
        <f>IF(LEN(A1522)=0,"",INDEX('Smelter Look-up'!$C:$C,MATCH($A1522,'Smelter Look-up'!$E:$E,0)))</f>
        <v/>
      </c>
      <c r="D1522" s="230" t="str">
        <f>IF(ISBLANK(A1522),"",INDEX('Smelter Look-up'!$C$5:$C$700,MATCH(A1522,'Smelter Look-up'!$E$5:$E$700,0)))</f>
        <v/>
      </c>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2"/>
        <v>0</v>
      </c>
      <c r="AB1522" s="228" t="str">
        <f t="shared" si="223"/>
        <v/>
      </c>
    </row>
    <row r="1523" spans="1:28" s="227" customFormat="1" ht="20.25">
      <c r="A1523" s="181"/>
      <c r="B1523" s="182" t="str">
        <f>IF(LEN(A1523)=0,"",INDEX('Smelter Look-up'!$A:$A,MATCH($A1523,'Smelter Look-up'!$E:$E,0)))</f>
        <v/>
      </c>
      <c r="C1523" s="186" t="str">
        <f>IF(LEN(A1523)=0,"",INDEX('Smelter Look-up'!$C:$C,MATCH($A1523,'Smelter Look-up'!$E:$E,0)))</f>
        <v/>
      </c>
      <c r="D1523" s="230" t="str">
        <f>IF(ISBLANK(A1523),"",INDEX('Smelter Look-up'!$C$5:$C$700,MATCH(A1523,'Smelter Look-up'!$E$5:$E$700,0)))</f>
        <v/>
      </c>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2"/>
        <v>0</v>
      </c>
      <c r="AB1523" s="228" t="str">
        <f t="shared" si="223"/>
        <v/>
      </c>
    </row>
    <row r="1524" spans="1:28" s="227" customFormat="1" ht="20.25">
      <c r="A1524" s="181"/>
      <c r="B1524" s="182" t="str">
        <f>IF(LEN(A1524)=0,"",INDEX('Smelter Look-up'!$A:$A,MATCH($A1524,'Smelter Look-up'!$E:$E,0)))</f>
        <v/>
      </c>
      <c r="C1524" s="186" t="str">
        <f>IF(LEN(A1524)=0,"",INDEX('Smelter Look-up'!$C:$C,MATCH($A1524,'Smelter Look-up'!$E:$E,0)))</f>
        <v/>
      </c>
      <c r="D1524" s="230" t="str">
        <f>IF(ISBLANK(A1524),"",INDEX('Smelter Look-up'!$C$5:$C$700,MATCH(A1524,'Smelter Look-up'!$E$5:$E$700,0)))</f>
        <v/>
      </c>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2"/>
        <v>0</v>
      </c>
      <c r="AB1524" s="228" t="str">
        <f t="shared" si="223"/>
        <v/>
      </c>
    </row>
    <row r="1525" spans="1:28" s="227" customFormat="1" ht="20.25">
      <c r="A1525" s="181"/>
      <c r="B1525" s="182" t="str">
        <f>IF(LEN(A1525)=0,"",INDEX('Smelter Look-up'!$A:$A,MATCH($A1525,'Smelter Look-up'!$E:$E,0)))</f>
        <v/>
      </c>
      <c r="C1525" s="186" t="str">
        <f>IF(LEN(A1525)=0,"",INDEX('Smelter Look-up'!$C:$C,MATCH($A1525,'Smelter Look-up'!$E:$E,0)))</f>
        <v/>
      </c>
      <c r="D1525" s="230" t="str">
        <f>IF(ISBLANK(A1525),"",INDEX('Smelter Look-up'!$C$5:$C$700,MATCH(A1525,'Smelter Look-up'!$E$5:$E$700,0)))</f>
        <v/>
      </c>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2"/>
        <v>0</v>
      </c>
      <c r="AB1525" s="228" t="str">
        <f t="shared" si="223"/>
        <v/>
      </c>
    </row>
    <row r="1526" spans="1:28" s="227" customFormat="1" ht="20.25">
      <c r="A1526" s="181"/>
      <c r="B1526" s="182" t="str">
        <f>IF(LEN(A1526)=0,"",INDEX('Smelter Look-up'!$A:$A,MATCH($A1526,'Smelter Look-up'!$E:$E,0)))</f>
        <v/>
      </c>
      <c r="C1526" s="186" t="str">
        <f>IF(LEN(A1526)=0,"",INDEX('Smelter Look-up'!$C:$C,MATCH($A1526,'Smelter Look-up'!$E:$E,0)))</f>
        <v/>
      </c>
      <c r="D1526" s="230" t="str">
        <f>IF(ISBLANK(A1526),"",INDEX('Smelter Look-up'!$C$5:$C$700,MATCH(A1526,'Smelter Look-up'!$E$5:$E$700,0)))</f>
        <v/>
      </c>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2"/>
        <v>0</v>
      </c>
      <c r="AB1526" s="228" t="str">
        <f t="shared" si="223"/>
        <v/>
      </c>
    </row>
    <row r="1527" spans="1:28" s="227" customFormat="1" ht="20.25">
      <c r="A1527" s="181"/>
      <c r="B1527" s="182" t="str">
        <f>IF(LEN(A1527)=0,"",INDEX('Smelter Look-up'!$A:$A,MATCH($A1527,'Smelter Look-up'!$E:$E,0)))</f>
        <v/>
      </c>
      <c r="C1527" s="186" t="str">
        <f>IF(LEN(A1527)=0,"",INDEX('Smelter Look-up'!$C:$C,MATCH($A1527,'Smelter Look-up'!$E:$E,0)))</f>
        <v/>
      </c>
      <c r="D1527" s="230" t="str">
        <f>IF(ISBLANK(A1527),"",INDEX('Smelter Look-up'!$C$5:$C$700,MATCH(A1527,'Smelter Look-up'!$E$5:$E$700,0)))</f>
        <v/>
      </c>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2"/>
        <v>0</v>
      </c>
      <c r="AB1527" s="228" t="str">
        <f t="shared" si="223"/>
        <v/>
      </c>
    </row>
    <row r="1528" spans="1:28" s="227" customFormat="1" ht="20.25">
      <c r="A1528" s="181"/>
      <c r="B1528" s="182" t="str">
        <f>IF(LEN(A1528)=0,"",INDEX('Smelter Look-up'!$A:$A,MATCH($A1528,'Smelter Look-up'!$E:$E,0)))</f>
        <v/>
      </c>
      <c r="C1528" s="186" t="str">
        <f>IF(LEN(A1528)=0,"",INDEX('Smelter Look-up'!$C:$C,MATCH($A1528,'Smelter Look-up'!$E:$E,0)))</f>
        <v/>
      </c>
      <c r="D1528" s="230" t="str">
        <f>IF(ISBLANK(A1528),"",INDEX('Smelter Look-up'!$C$5:$C$700,MATCH(A1528,'Smelter Look-up'!$E$5:$E$700,0)))</f>
        <v/>
      </c>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24">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25">IF(AND(C1528="Smelter not listed",OR(LEN(D1528)=0,LEN(E1528)=0)),1,0)</f>
        <v>0</v>
      </c>
      <c r="AB1528" s="228" t="str">
        <f t="shared" ref="AB1528" si="226">B1528&amp;C1528</f>
        <v/>
      </c>
    </row>
    <row r="1529" spans="1:28" s="227" customFormat="1" ht="20.25">
      <c r="A1529" s="181"/>
      <c r="B1529" s="182" t="str">
        <f>IF(LEN(A1529)=0,"",INDEX('Smelter Look-up'!$A:$A,MATCH($A1529,'Smelter Look-up'!$E:$E,0)))</f>
        <v/>
      </c>
      <c r="C1529" s="186" t="str">
        <f>IF(LEN(A1529)=0,"",INDEX('Smelter Look-up'!$C:$C,MATCH($A1529,'Smelter Look-up'!$E:$E,0)))</f>
        <v/>
      </c>
      <c r="D1529" s="230" t="str">
        <f>IF(ISBLANK(A1529),"",INDEX('Smelter Look-up'!$C$5:$C$700,MATCH(A1529,'Smelter Look-up'!$E$5:$E$700,0)))</f>
        <v/>
      </c>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7">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8">IF(AND(C1529="Smelter not listed",OR(LEN(D1529)=0,LEN(E1529)=0)),1,0)</f>
        <v>0</v>
      </c>
      <c r="AB1529" s="228" t="str">
        <f t="shared" ref="AB1529:AB1560" si="229">B1529&amp;C1529</f>
        <v/>
      </c>
    </row>
    <row r="1530" spans="1:28" s="227" customFormat="1" ht="20.25">
      <c r="A1530" s="181"/>
      <c r="B1530" s="182" t="str">
        <f>IF(LEN(A1530)=0,"",INDEX('Smelter Look-up'!$A:$A,MATCH($A1530,'Smelter Look-up'!$E:$E,0)))</f>
        <v/>
      </c>
      <c r="C1530" s="186" t="str">
        <f>IF(LEN(A1530)=0,"",INDEX('Smelter Look-up'!$C:$C,MATCH($A1530,'Smelter Look-up'!$E:$E,0)))</f>
        <v/>
      </c>
      <c r="D1530" s="230" t="str">
        <f>IF(ISBLANK(A1530),"",INDEX('Smelter Look-up'!$C$5:$C$700,MATCH(A1530,'Smelter Look-up'!$E$5:$E$700,0)))</f>
        <v/>
      </c>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25">
      <c r="A1531" s="181"/>
      <c r="B1531" s="182" t="str">
        <f>IF(LEN(A1531)=0,"",INDEX('Smelter Look-up'!$A:$A,MATCH($A1531,'Smelter Look-up'!$E:$E,0)))</f>
        <v/>
      </c>
      <c r="C1531" s="186" t="str">
        <f>IF(LEN(A1531)=0,"",INDEX('Smelter Look-up'!$C:$C,MATCH($A1531,'Smelter Look-up'!$E:$E,0)))</f>
        <v/>
      </c>
      <c r="D1531" s="230" t="str">
        <f>IF(ISBLANK(A1531),"",INDEX('Smelter Look-up'!$C$5:$C$700,MATCH(A1531,'Smelter Look-up'!$E$5:$E$700,0)))</f>
        <v/>
      </c>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25">
      <c r="A1532" s="181"/>
      <c r="B1532" s="182" t="str">
        <f>IF(LEN(A1532)=0,"",INDEX('Smelter Look-up'!$A:$A,MATCH($A1532,'Smelter Look-up'!$E:$E,0)))</f>
        <v/>
      </c>
      <c r="C1532" s="186" t="str">
        <f>IF(LEN(A1532)=0,"",INDEX('Smelter Look-up'!$C:$C,MATCH($A1532,'Smelter Look-up'!$E:$E,0)))</f>
        <v/>
      </c>
      <c r="D1532" s="230" t="str">
        <f>IF(ISBLANK(A1532),"",INDEX('Smelter Look-up'!$C$5:$C$700,MATCH(A1532,'Smelter Look-up'!$E$5:$E$700,0)))</f>
        <v/>
      </c>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25">
      <c r="A1533" s="181"/>
      <c r="B1533" s="182" t="str">
        <f>IF(LEN(A1533)=0,"",INDEX('Smelter Look-up'!$A:$A,MATCH($A1533,'Smelter Look-up'!$E:$E,0)))</f>
        <v/>
      </c>
      <c r="C1533" s="186" t="str">
        <f>IF(LEN(A1533)=0,"",INDEX('Smelter Look-up'!$C:$C,MATCH($A1533,'Smelter Look-up'!$E:$E,0)))</f>
        <v/>
      </c>
      <c r="D1533" s="230" t="str">
        <f>IF(ISBLANK(A1533),"",INDEX('Smelter Look-up'!$C$5:$C$700,MATCH(A1533,'Smelter Look-up'!$E$5:$E$700,0)))</f>
        <v/>
      </c>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25">
      <c r="A1534" s="181"/>
      <c r="B1534" s="182" t="str">
        <f>IF(LEN(A1534)=0,"",INDEX('Smelter Look-up'!$A:$A,MATCH($A1534,'Smelter Look-up'!$E:$E,0)))</f>
        <v/>
      </c>
      <c r="C1534" s="186" t="str">
        <f>IF(LEN(A1534)=0,"",INDEX('Smelter Look-up'!$C:$C,MATCH($A1534,'Smelter Look-up'!$E:$E,0)))</f>
        <v/>
      </c>
      <c r="D1534" s="230" t="str">
        <f>IF(ISBLANK(A1534),"",INDEX('Smelter Look-up'!$C$5:$C$700,MATCH(A1534,'Smelter Look-up'!$E$5:$E$700,0)))</f>
        <v/>
      </c>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25">
      <c r="A1535" s="181"/>
      <c r="B1535" s="182" t="str">
        <f>IF(LEN(A1535)=0,"",INDEX('Smelter Look-up'!$A:$A,MATCH($A1535,'Smelter Look-up'!$E:$E,0)))</f>
        <v/>
      </c>
      <c r="C1535" s="186" t="str">
        <f>IF(LEN(A1535)=0,"",INDEX('Smelter Look-up'!$C:$C,MATCH($A1535,'Smelter Look-up'!$E:$E,0)))</f>
        <v/>
      </c>
      <c r="D1535" s="230" t="str">
        <f>IF(ISBLANK(A1535),"",INDEX('Smelter Look-up'!$C$5:$C$700,MATCH(A1535,'Smelter Look-up'!$E$5:$E$700,0)))</f>
        <v/>
      </c>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25">
      <c r="A1536" s="181"/>
      <c r="B1536" s="182" t="str">
        <f>IF(LEN(A1536)=0,"",INDEX('Smelter Look-up'!$A:$A,MATCH($A1536,'Smelter Look-up'!$E:$E,0)))</f>
        <v/>
      </c>
      <c r="C1536" s="186" t="str">
        <f>IF(LEN(A1536)=0,"",INDEX('Smelter Look-up'!$C:$C,MATCH($A1536,'Smelter Look-up'!$E:$E,0)))</f>
        <v/>
      </c>
      <c r="D1536" s="230" t="str">
        <f>IF(ISBLANK(A1536),"",INDEX('Smelter Look-up'!$C$5:$C$700,MATCH(A1536,'Smelter Look-up'!$E$5:$E$700,0)))</f>
        <v/>
      </c>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25">
      <c r="A1537" s="181"/>
      <c r="B1537" s="182" t="str">
        <f>IF(LEN(A1537)=0,"",INDEX('Smelter Look-up'!$A:$A,MATCH($A1537,'Smelter Look-up'!$E:$E,0)))</f>
        <v/>
      </c>
      <c r="C1537" s="186" t="str">
        <f>IF(LEN(A1537)=0,"",INDEX('Smelter Look-up'!$C:$C,MATCH($A1537,'Smelter Look-up'!$E:$E,0)))</f>
        <v/>
      </c>
      <c r="D1537" s="230" t="str">
        <f>IF(ISBLANK(A1537),"",INDEX('Smelter Look-up'!$C$5:$C$700,MATCH(A1537,'Smelter Look-up'!$E$5:$E$700,0)))</f>
        <v/>
      </c>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25">
      <c r="A1538" s="181"/>
      <c r="B1538" s="182" t="str">
        <f>IF(LEN(A1538)=0,"",INDEX('Smelter Look-up'!$A:$A,MATCH($A1538,'Smelter Look-up'!$E:$E,0)))</f>
        <v/>
      </c>
      <c r="C1538" s="186" t="str">
        <f>IF(LEN(A1538)=0,"",INDEX('Smelter Look-up'!$C:$C,MATCH($A1538,'Smelter Look-up'!$E:$E,0)))</f>
        <v/>
      </c>
      <c r="D1538" s="230" t="str">
        <f>IF(ISBLANK(A1538),"",INDEX('Smelter Look-up'!$C$5:$C$700,MATCH(A1538,'Smelter Look-up'!$E$5:$E$700,0)))</f>
        <v/>
      </c>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25">
      <c r="A1539" s="181"/>
      <c r="B1539" s="182" t="str">
        <f>IF(LEN(A1539)=0,"",INDEX('Smelter Look-up'!$A:$A,MATCH($A1539,'Smelter Look-up'!$E:$E,0)))</f>
        <v/>
      </c>
      <c r="C1539" s="186" t="str">
        <f>IF(LEN(A1539)=0,"",INDEX('Smelter Look-up'!$C:$C,MATCH($A1539,'Smelter Look-up'!$E:$E,0)))</f>
        <v/>
      </c>
      <c r="D1539" s="230" t="str">
        <f>IF(ISBLANK(A1539),"",INDEX('Smelter Look-up'!$C$5:$C$700,MATCH(A1539,'Smelter Look-up'!$E$5:$E$700,0)))</f>
        <v/>
      </c>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25">
      <c r="A1540" s="181"/>
      <c r="B1540" s="182" t="str">
        <f>IF(LEN(A1540)=0,"",INDEX('Smelter Look-up'!$A:$A,MATCH($A1540,'Smelter Look-up'!$E:$E,0)))</f>
        <v/>
      </c>
      <c r="C1540" s="186" t="str">
        <f>IF(LEN(A1540)=0,"",INDEX('Smelter Look-up'!$C:$C,MATCH($A1540,'Smelter Look-up'!$E:$E,0)))</f>
        <v/>
      </c>
      <c r="D1540" s="230" t="str">
        <f>IF(ISBLANK(A1540),"",INDEX('Smelter Look-up'!$C$5:$C$700,MATCH(A1540,'Smelter Look-up'!$E$5:$E$700,0)))</f>
        <v/>
      </c>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25">
      <c r="A1541" s="181"/>
      <c r="B1541" s="182" t="str">
        <f>IF(LEN(A1541)=0,"",INDEX('Smelter Look-up'!$A:$A,MATCH($A1541,'Smelter Look-up'!$E:$E,0)))</f>
        <v/>
      </c>
      <c r="C1541" s="186" t="str">
        <f>IF(LEN(A1541)=0,"",INDEX('Smelter Look-up'!$C:$C,MATCH($A1541,'Smelter Look-up'!$E:$E,0)))</f>
        <v/>
      </c>
      <c r="D1541" s="230" t="str">
        <f>IF(ISBLANK(A1541),"",INDEX('Smelter Look-up'!$C$5:$C$700,MATCH(A1541,'Smelter Look-up'!$E$5:$E$700,0)))</f>
        <v/>
      </c>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25">
      <c r="A1542" s="181"/>
      <c r="B1542" s="182" t="str">
        <f>IF(LEN(A1542)=0,"",INDEX('Smelter Look-up'!$A:$A,MATCH($A1542,'Smelter Look-up'!$E:$E,0)))</f>
        <v/>
      </c>
      <c r="C1542" s="186" t="str">
        <f>IF(LEN(A1542)=0,"",INDEX('Smelter Look-up'!$C:$C,MATCH($A1542,'Smelter Look-up'!$E:$E,0)))</f>
        <v/>
      </c>
      <c r="D1542" s="230" t="str">
        <f>IF(ISBLANK(A1542),"",INDEX('Smelter Look-up'!$C$5:$C$700,MATCH(A1542,'Smelter Look-up'!$E$5:$E$700,0)))</f>
        <v/>
      </c>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25">
      <c r="A1543" s="181"/>
      <c r="B1543" s="182" t="str">
        <f>IF(LEN(A1543)=0,"",INDEX('Smelter Look-up'!$A:$A,MATCH($A1543,'Smelter Look-up'!$E:$E,0)))</f>
        <v/>
      </c>
      <c r="C1543" s="186" t="str">
        <f>IF(LEN(A1543)=0,"",INDEX('Smelter Look-up'!$C:$C,MATCH($A1543,'Smelter Look-up'!$E:$E,0)))</f>
        <v/>
      </c>
      <c r="D1543" s="230" t="str">
        <f>IF(ISBLANK(A1543),"",INDEX('Smelter Look-up'!$C$5:$C$700,MATCH(A1543,'Smelter Look-up'!$E$5:$E$700,0)))</f>
        <v/>
      </c>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8"/>
        <v>0</v>
      </c>
      <c r="AB1543" s="228" t="str">
        <f t="shared" si="229"/>
        <v/>
      </c>
    </row>
    <row r="1544" spans="1:28" s="227" customFormat="1" ht="20.25">
      <c r="A1544" s="181"/>
      <c r="B1544" s="182" t="str">
        <f>IF(LEN(A1544)=0,"",INDEX('Smelter Look-up'!$A:$A,MATCH($A1544,'Smelter Look-up'!$E:$E,0)))</f>
        <v/>
      </c>
      <c r="C1544" s="186" t="str">
        <f>IF(LEN(A1544)=0,"",INDEX('Smelter Look-up'!$C:$C,MATCH($A1544,'Smelter Look-up'!$E:$E,0)))</f>
        <v/>
      </c>
      <c r="D1544" s="230" t="str">
        <f>IF(ISBLANK(A1544),"",INDEX('Smelter Look-up'!$C$5:$C$700,MATCH(A1544,'Smelter Look-up'!$E$5:$E$700,0)))</f>
        <v/>
      </c>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8"/>
        <v>0</v>
      </c>
      <c r="AB1544" s="228" t="str">
        <f t="shared" si="229"/>
        <v/>
      </c>
    </row>
    <row r="1545" spans="1:28" s="227" customFormat="1" ht="20.25">
      <c r="A1545" s="181"/>
      <c r="B1545" s="182" t="str">
        <f>IF(LEN(A1545)=0,"",INDEX('Smelter Look-up'!$A:$A,MATCH($A1545,'Smelter Look-up'!$E:$E,0)))</f>
        <v/>
      </c>
      <c r="C1545" s="186" t="str">
        <f>IF(LEN(A1545)=0,"",INDEX('Smelter Look-up'!$C:$C,MATCH($A1545,'Smelter Look-up'!$E:$E,0)))</f>
        <v/>
      </c>
      <c r="D1545" s="230" t="str">
        <f>IF(ISBLANK(A1545),"",INDEX('Smelter Look-up'!$C$5:$C$700,MATCH(A1545,'Smelter Look-up'!$E$5:$E$700,0)))</f>
        <v/>
      </c>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25">
      <c r="A1546" s="181"/>
      <c r="B1546" s="182" t="str">
        <f>IF(LEN(A1546)=0,"",INDEX('Smelter Look-up'!$A:$A,MATCH($A1546,'Smelter Look-up'!$E:$E,0)))</f>
        <v/>
      </c>
      <c r="C1546" s="186" t="str">
        <f>IF(LEN(A1546)=0,"",INDEX('Smelter Look-up'!$C:$C,MATCH($A1546,'Smelter Look-up'!$E:$E,0)))</f>
        <v/>
      </c>
      <c r="D1546" s="230" t="str">
        <f>IF(ISBLANK(A1546),"",INDEX('Smelter Look-up'!$C$5:$C$700,MATCH(A1546,'Smelter Look-up'!$E$5:$E$700,0)))</f>
        <v/>
      </c>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25">
      <c r="A1547" s="181"/>
      <c r="B1547" s="182" t="str">
        <f>IF(LEN(A1547)=0,"",INDEX('Smelter Look-up'!$A:$A,MATCH($A1547,'Smelter Look-up'!$E:$E,0)))</f>
        <v/>
      </c>
      <c r="C1547" s="186" t="str">
        <f>IF(LEN(A1547)=0,"",INDEX('Smelter Look-up'!$C:$C,MATCH($A1547,'Smelter Look-up'!$E:$E,0)))</f>
        <v/>
      </c>
      <c r="D1547" s="230" t="str">
        <f>IF(ISBLANK(A1547),"",INDEX('Smelter Look-up'!$C$5:$C$700,MATCH(A1547,'Smelter Look-up'!$E$5:$E$700,0)))</f>
        <v/>
      </c>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25">
      <c r="A1548" s="181"/>
      <c r="B1548" s="182" t="str">
        <f>IF(LEN(A1548)=0,"",INDEX('Smelter Look-up'!$A:$A,MATCH($A1548,'Smelter Look-up'!$E:$E,0)))</f>
        <v/>
      </c>
      <c r="C1548" s="186" t="str">
        <f>IF(LEN(A1548)=0,"",INDEX('Smelter Look-up'!$C:$C,MATCH($A1548,'Smelter Look-up'!$E:$E,0)))</f>
        <v/>
      </c>
      <c r="D1548" s="230" t="str">
        <f>IF(ISBLANK(A1548),"",INDEX('Smelter Look-up'!$C$5:$C$700,MATCH(A1548,'Smelter Look-up'!$E$5:$E$700,0)))</f>
        <v/>
      </c>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7"/>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8"/>
        <v>0</v>
      </c>
      <c r="AB1548" s="228" t="str">
        <f t="shared" si="229"/>
        <v/>
      </c>
    </row>
    <row r="1549" spans="1:28" s="227" customFormat="1" ht="20.25">
      <c r="A1549" s="181"/>
      <c r="B1549" s="182" t="str">
        <f>IF(LEN(A1549)=0,"",INDEX('Smelter Look-up'!$A:$A,MATCH($A1549,'Smelter Look-up'!$E:$E,0)))</f>
        <v/>
      </c>
      <c r="C1549" s="186" t="str">
        <f>IF(LEN(A1549)=0,"",INDEX('Smelter Look-up'!$C:$C,MATCH($A1549,'Smelter Look-up'!$E:$E,0)))</f>
        <v/>
      </c>
      <c r="D1549" s="230" t="str">
        <f>IF(ISBLANK(A1549),"",INDEX('Smelter Look-up'!$C$5:$C$700,MATCH(A1549,'Smelter Look-up'!$E$5:$E$700,0)))</f>
        <v/>
      </c>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8"/>
        <v>0</v>
      </c>
      <c r="AB1549" s="228" t="str">
        <f t="shared" si="229"/>
        <v/>
      </c>
    </row>
    <row r="1550" spans="1:28" s="227" customFormat="1" ht="20.25">
      <c r="A1550" s="181"/>
      <c r="B1550" s="182" t="str">
        <f>IF(LEN(A1550)=0,"",INDEX('Smelter Look-up'!$A:$A,MATCH($A1550,'Smelter Look-up'!$E:$E,0)))</f>
        <v/>
      </c>
      <c r="C1550" s="186" t="str">
        <f>IF(LEN(A1550)=0,"",INDEX('Smelter Look-up'!$C:$C,MATCH($A1550,'Smelter Look-up'!$E:$E,0)))</f>
        <v/>
      </c>
      <c r="D1550" s="230" t="str">
        <f>IF(ISBLANK(A1550),"",INDEX('Smelter Look-up'!$C$5:$C$700,MATCH(A1550,'Smelter Look-up'!$E$5:$E$700,0)))</f>
        <v/>
      </c>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8"/>
        <v>0</v>
      </c>
      <c r="AB1550" s="228" t="str">
        <f t="shared" si="229"/>
        <v/>
      </c>
    </row>
    <row r="1551" spans="1:28" s="227" customFormat="1" ht="20.25">
      <c r="A1551" s="181"/>
      <c r="B1551" s="182" t="str">
        <f>IF(LEN(A1551)=0,"",INDEX('Smelter Look-up'!$A:$A,MATCH($A1551,'Smelter Look-up'!$E:$E,0)))</f>
        <v/>
      </c>
      <c r="C1551" s="186" t="str">
        <f>IF(LEN(A1551)=0,"",INDEX('Smelter Look-up'!$C:$C,MATCH($A1551,'Smelter Look-up'!$E:$E,0)))</f>
        <v/>
      </c>
      <c r="D1551" s="230" t="str">
        <f>IF(ISBLANK(A1551),"",INDEX('Smelter Look-up'!$C$5:$C$700,MATCH(A1551,'Smelter Look-up'!$E$5:$E$700,0)))</f>
        <v/>
      </c>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8"/>
        <v>0</v>
      </c>
      <c r="AB1551" s="228" t="str">
        <f t="shared" si="229"/>
        <v/>
      </c>
    </row>
    <row r="1552" spans="1:28" s="227" customFormat="1" ht="20.25">
      <c r="A1552" s="181"/>
      <c r="B1552" s="182" t="str">
        <f>IF(LEN(A1552)=0,"",INDEX('Smelter Look-up'!$A:$A,MATCH($A1552,'Smelter Look-up'!$E:$E,0)))</f>
        <v/>
      </c>
      <c r="C1552" s="186" t="str">
        <f>IF(LEN(A1552)=0,"",INDEX('Smelter Look-up'!$C:$C,MATCH($A1552,'Smelter Look-up'!$E:$E,0)))</f>
        <v/>
      </c>
      <c r="D1552" s="230" t="str">
        <f>IF(ISBLANK(A1552),"",INDEX('Smelter Look-up'!$C$5:$C$700,MATCH(A1552,'Smelter Look-up'!$E$5:$E$700,0)))</f>
        <v/>
      </c>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8"/>
        <v>0</v>
      </c>
      <c r="AB1552" s="228" t="str">
        <f t="shared" si="229"/>
        <v/>
      </c>
    </row>
    <row r="1553" spans="1:28" s="227" customFormat="1" ht="20.25">
      <c r="A1553" s="181"/>
      <c r="B1553" s="182" t="str">
        <f>IF(LEN(A1553)=0,"",INDEX('Smelter Look-up'!$A:$A,MATCH($A1553,'Smelter Look-up'!$E:$E,0)))</f>
        <v/>
      </c>
      <c r="C1553" s="186" t="str">
        <f>IF(LEN(A1553)=0,"",INDEX('Smelter Look-up'!$C:$C,MATCH($A1553,'Smelter Look-up'!$E:$E,0)))</f>
        <v/>
      </c>
      <c r="D1553" s="230" t="str">
        <f>IF(ISBLANK(A1553),"",INDEX('Smelter Look-up'!$C$5:$C$700,MATCH(A1553,'Smelter Look-up'!$E$5:$E$700,0)))</f>
        <v/>
      </c>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8"/>
        <v>0</v>
      </c>
      <c r="AB1553" s="228" t="str">
        <f t="shared" si="229"/>
        <v/>
      </c>
    </row>
    <row r="1554" spans="1:28" s="227" customFormat="1" ht="20.25">
      <c r="A1554" s="181"/>
      <c r="B1554" s="182" t="str">
        <f>IF(LEN(A1554)=0,"",INDEX('Smelter Look-up'!$A:$A,MATCH($A1554,'Smelter Look-up'!$E:$E,0)))</f>
        <v/>
      </c>
      <c r="C1554" s="186" t="str">
        <f>IF(LEN(A1554)=0,"",INDEX('Smelter Look-up'!$C:$C,MATCH($A1554,'Smelter Look-up'!$E:$E,0)))</f>
        <v/>
      </c>
      <c r="D1554" s="230" t="str">
        <f>IF(ISBLANK(A1554),"",INDEX('Smelter Look-up'!$C$5:$C$700,MATCH(A1554,'Smelter Look-up'!$E$5:$E$700,0)))</f>
        <v/>
      </c>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8"/>
        <v>0</v>
      </c>
      <c r="AB1554" s="228" t="str">
        <f t="shared" si="229"/>
        <v/>
      </c>
    </row>
    <row r="1555" spans="1:28" s="227" customFormat="1" ht="20.25">
      <c r="A1555" s="181"/>
      <c r="B1555" s="182" t="str">
        <f>IF(LEN(A1555)=0,"",INDEX('Smelter Look-up'!$A:$A,MATCH($A1555,'Smelter Look-up'!$E:$E,0)))</f>
        <v/>
      </c>
      <c r="C1555" s="186" t="str">
        <f>IF(LEN(A1555)=0,"",INDEX('Smelter Look-up'!$C:$C,MATCH($A1555,'Smelter Look-up'!$E:$E,0)))</f>
        <v/>
      </c>
      <c r="D1555" s="230" t="str">
        <f>IF(ISBLANK(A1555),"",INDEX('Smelter Look-up'!$C$5:$C$700,MATCH(A1555,'Smelter Look-up'!$E$5:$E$700,0)))</f>
        <v/>
      </c>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8"/>
        <v>0</v>
      </c>
      <c r="AB1555" s="228" t="str">
        <f t="shared" si="229"/>
        <v/>
      </c>
    </row>
    <row r="1556" spans="1:28" s="227" customFormat="1" ht="20.25">
      <c r="A1556" s="181"/>
      <c r="B1556" s="182" t="str">
        <f>IF(LEN(A1556)=0,"",INDEX('Smelter Look-up'!$A:$A,MATCH($A1556,'Smelter Look-up'!$E:$E,0)))</f>
        <v/>
      </c>
      <c r="C1556" s="186" t="str">
        <f>IF(LEN(A1556)=0,"",INDEX('Smelter Look-up'!$C:$C,MATCH($A1556,'Smelter Look-up'!$E:$E,0)))</f>
        <v/>
      </c>
      <c r="D1556" s="230" t="str">
        <f>IF(ISBLANK(A1556),"",INDEX('Smelter Look-up'!$C$5:$C$700,MATCH(A1556,'Smelter Look-up'!$E$5:$E$700,0)))</f>
        <v/>
      </c>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8"/>
        <v>0</v>
      </c>
      <c r="AB1556" s="228" t="str">
        <f t="shared" si="229"/>
        <v/>
      </c>
    </row>
    <row r="1557" spans="1:28" s="227" customFormat="1" ht="20.25">
      <c r="A1557" s="181"/>
      <c r="B1557" s="182" t="str">
        <f>IF(LEN(A1557)=0,"",INDEX('Smelter Look-up'!$A:$A,MATCH($A1557,'Smelter Look-up'!$E:$E,0)))</f>
        <v/>
      </c>
      <c r="C1557" s="186" t="str">
        <f>IF(LEN(A1557)=0,"",INDEX('Smelter Look-up'!$C:$C,MATCH($A1557,'Smelter Look-up'!$E:$E,0)))</f>
        <v/>
      </c>
      <c r="D1557" s="230" t="str">
        <f>IF(ISBLANK(A1557),"",INDEX('Smelter Look-up'!$C$5:$C$700,MATCH(A1557,'Smelter Look-up'!$E$5:$E$700,0)))</f>
        <v/>
      </c>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8"/>
        <v>0</v>
      </c>
      <c r="AB1557" s="228" t="str">
        <f t="shared" si="229"/>
        <v/>
      </c>
    </row>
    <row r="1558" spans="1:28" s="227" customFormat="1" ht="20.25">
      <c r="A1558" s="181"/>
      <c r="B1558" s="182" t="str">
        <f>IF(LEN(A1558)=0,"",INDEX('Smelter Look-up'!$A:$A,MATCH($A1558,'Smelter Look-up'!$E:$E,0)))</f>
        <v/>
      </c>
      <c r="C1558" s="186" t="str">
        <f>IF(LEN(A1558)=0,"",INDEX('Smelter Look-up'!$C:$C,MATCH($A1558,'Smelter Look-up'!$E:$E,0)))</f>
        <v/>
      </c>
      <c r="D1558" s="230" t="str">
        <f>IF(ISBLANK(A1558),"",INDEX('Smelter Look-up'!$C$5:$C$700,MATCH(A1558,'Smelter Look-up'!$E$5:$E$700,0)))</f>
        <v/>
      </c>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8"/>
        <v>0</v>
      </c>
      <c r="AB1558" s="228" t="str">
        <f t="shared" si="229"/>
        <v/>
      </c>
    </row>
    <row r="1559" spans="1:28" s="227" customFormat="1" ht="20.25">
      <c r="A1559" s="181"/>
      <c r="B1559" s="182" t="str">
        <f>IF(LEN(A1559)=0,"",INDEX('Smelter Look-up'!$A:$A,MATCH($A1559,'Smelter Look-up'!$E:$E,0)))</f>
        <v/>
      </c>
      <c r="C1559" s="186" t="str">
        <f>IF(LEN(A1559)=0,"",INDEX('Smelter Look-up'!$C:$C,MATCH($A1559,'Smelter Look-up'!$E:$E,0)))</f>
        <v/>
      </c>
      <c r="D1559" s="230" t="str">
        <f>IF(ISBLANK(A1559),"",INDEX('Smelter Look-up'!$C$5:$C$700,MATCH(A1559,'Smelter Look-up'!$E$5:$E$700,0)))</f>
        <v/>
      </c>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8"/>
        <v>0</v>
      </c>
      <c r="AB1559" s="228" t="str">
        <f t="shared" si="229"/>
        <v/>
      </c>
    </row>
    <row r="1560" spans="1:28" s="227" customFormat="1" ht="20.25">
      <c r="A1560" s="181"/>
      <c r="B1560" s="182" t="str">
        <f>IF(LEN(A1560)=0,"",INDEX('Smelter Look-up'!$A:$A,MATCH($A1560,'Smelter Look-up'!$E:$E,0)))</f>
        <v/>
      </c>
      <c r="C1560" s="186" t="str">
        <f>IF(LEN(A1560)=0,"",INDEX('Smelter Look-up'!$C:$C,MATCH($A1560,'Smelter Look-up'!$E:$E,0)))</f>
        <v/>
      </c>
      <c r="D1560" s="230" t="str">
        <f>IF(ISBLANK(A1560),"",INDEX('Smelter Look-up'!$C$5:$C$700,MATCH(A1560,'Smelter Look-up'!$E$5:$E$700,0)))</f>
        <v/>
      </c>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8"/>
        <v>0</v>
      </c>
      <c r="AB1560" s="228" t="str">
        <f t="shared" si="229"/>
        <v/>
      </c>
    </row>
    <row r="1561" spans="1:28" s="227" customFormat="1" ht="20.25">
      <c r="A1561" s="181"/>
      <c r="B1561" s="182" t="str">
        <f>IF(LEN(A1561)=0,"",INDEX('Smelter Look-up'!$A:$A,MATCH($A1561,'Smelter Look-up'!$E:$E,0)))</f>
        <v/>
      </c>
      <c r="C1561" s="186" t="str">
        <f>IF(LEN(A1561)=0,"",INDEX('Smelter Look-up'!$C:$C,MATCH($A1561,'Smelter Look-up'!$E:$E,0)))</f>
        <v/>
      </c>
      <c r="D1561" s="230" t="str">
        <f>IF(ISBLANK(A1561),"",INDEX('Smelter Look-up'!$C$5:$C$700,MATCH(A1561,'Smelter Look-up'!$E$5:$E$700,0)))</f>
        <v/>
      </c>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30">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31">IF(AND(C1561="Smelter not listed",OR(LEN(D1561)=0,LEN(E1561)=0)),1,0)</f>
        <v>0</v>
      </c>
      <c r="AB1561" s="228" t="str">
        <f t="shared" ref="AB1561:AB1591" si="232">B1561&amp;C1561</f>
        <v/>
      </c>
    </row>
    <row r="1562" spans="1:28" s="227" customFormat="1" ht="20.25">
      <c r="A1562" s="181"/>
      <c r="B1562" s="182" t="str">
        <f>IF(LEN(A1562)=0,"",INDEX('Smelter Look-up'!$A:$A,MATCH($A1562,'Smelter Look-up'!$E:$E,0)))</f>
        <v/>
      </c>
      <c r="C1562" s="186" t="str">
        <f>IF(LEN(A1562)=0,"",INDEX('Smelter Look-up'!$C:$C,MATCH($A1562,'Smelter Look-up'!$E:$E,0)))</f>
        <v/>
      </c>
      <c r="D1562" s="230" t="str">
        <f>IF(ISBLANK(A1562),"",INDEX('Smelter Look-up'!$C$5:$C$700,MATCH(A1562,'Smelter Look-up'!$E$5:$E$700,0)))</f>
        <v/>
      </c>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t="str">
        <f>IF(ISBLANK(A1563),"",INDEX('Smelter Look-up'!$C$5:$C$700,MATCH(A1563,'Smelter Look-up'!$E$5:$E$700,0)))</f>
        <v/>
      </c>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t="str">
        <f>IF(ISBLANK(A1564),"",INDEX('Smelter Look-up'!$C$5:$C$700,MATCH(A1564,'Smelter Look-up'!$E$5:$E$700,0)))</f>
        <v/>
      </c>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25">
      <c r="A1565" s="181"/>
      <c r="B1565" s="182" t="str">
        <f>IF(LEN(A1565)=0,"",INDEX('Smelter Look-up'!$A:$A,MATCH($A1565,'Smelter Look-up'!$E:$E,0)))</f>
        <v/>
      </c>
      <c r="C1565" s="186" t="str">
        <f>IF(LEN(A1565)=0,"",INDEX('Smelter Look-up'!$C:$C,MATCH($A1565,'Smelter Look-up'!$E:$E,0)))</f>
        <v/>
      </c>
      <c r="D1565" s="230" t="str">
        <f>IF(ISBLANK(A1565),"",INDEX('Smelter Look-up'!$C$5:$C$700,MATCH(A1565,'Smelter Look-up'!$E$5:$E$700,0)))</f>
        <v/>
      </c>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25">
      <c r="A1566" s="181"/>
      <c r="B1566" s="182" t="str">
        <f>IF(LEN(A1566)=0,"",INDEX('Smelter Look-up'!$A:$A,MATCH($A1566,'Smelter Look-up'!$E:$E,0)))</f>
        <v/>
      </c>
      <c r="C1566" s="186" t="str">
        <f>IF(LEN(A1566)=0,"",INDEX('Smelter Look-up'!$C:$C,MATCH($A1566,'Smelter Look-up'!$E:$E,0)))</f>
        <v/>
      </c>
      <c r="D1566" s="230" t="str">
        <f>IF(ISBLANK(A1566),"",INDEX('Smelter Look-up'!$C$5:$C$700,MATCH(A1566,'Smelter Look-up'!$E$5:$E$700,0)))</f>
        <v/>
      </c>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25">
      <c r="A1567" s="181"/>
      <c r="B1567" s="182" t="str">
        <f>IF(LEN(A1567)=0,"",INDEX('Smelter Look-up'!$A:$A,MATCH($A1567,'Smelter Look-up'!$E:$E,0)))</f>
        <v/>
      </c>
      <c r="C1567" s="186" t="str">
        <f>IF(LEN(A1567)=0,"",INDEX('Smelter Look-up'!$C:$C,MATCH($A1567,'Smelter Look-up'!$E:$E,0)))</f>
        <v/>
      </c>
      <c r="D1567" s="230" t="str">
        <f>IF(ISBLANK(A1567),"",INDEX('Smelter Look-up'!$C$5:$C$700,MATCH(A1567,'Smelter Look-up'!$E$5:$E$700,0)))</f>
        <v/>
      </c>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25">
      <c r="A1568" s="181"/>
      <c r="B1568" s="182" t="str">
        <f>IF(LEN(A1568)=0,"",INDEX('Smelter Look-up'!$A:$A,MATCH($A1568,'Smelter Look-up'!$E:$E,0)))</f>
        <v/>
      </c>
      <c r="C1568" s="186" t="str">
        <f>IF(LEN(A1568)=0,"",INDEX('Smelter Look-up'!$C:$C,MATCH($A1568,'Smelter Look-up'!$E:$E,0)))</f>
        <v/>
      </c>
      <c r="D1568" s="230" t="str">
        <f>IF(ISBLANK(A1568),"",INDEX('Smelter Look-up'!$C$5:$C$700,MATCH(A1568,'Smelter Look-up'!$E$5:$E$700,0)))</f>
        <v/>
      </c>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25">
      <c r="A1569" s="181"/>
      <c r="B1569" s="182" t="str">
        <f>IF(LEN(A1569)=0,"",INDEX('Smelter Look-up'!$A:$A,MATCH($A1569,'Smelter Look-up'!$E:$E,0)))</f>
        <v/>
      </c>
      <c r="C1569" s="186" t="str">
        <f>IF(LEN(A1569)=0,"",INDEX('Smelter Look-up'!$C:$C,MATCH($A1569,'Smelter Look-up'!$E:$E,0)))</f>
        <v/>
      </c>
      <c r="D1569" s="230" t="str">
        <f>IF(ISBLANK(A1569),"",INDEX('Smelter Look-up'!$C$5:$C$700,MATCH(A1569,'Smelter Look-up'!$E$5:$E$700,0)))</f>
        <v/>
      </c>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1"/>
        <v>0</v>
      </c>
      <c r="AB1569" s="228" t="str">
        <f t="shared" si="232"/>
        <v/>
      </c>
    </row>
    <row r="1570" spans="1:28" s="227" customFormat="1" ht="20.25">
      <c r="A1570" s="181"/>
      <c r="B1570" s="182" t="str">
        <f>IF(LEN(A1570)=0,"",INDEX('Smelter Look-up'!$A:$A,MATCH($A1570,'Smelter Look-up'!$E:$E,0)))</f>
        <v/>
      </c>
      <c r="C1570" s="186" t="str">
        <f>IF(LEN(A1570)=0,"",INDEX('Smelter Look-up'!$C:$C,MATCH($A1570,'Smelter Look-up'!$E:$E,0)))</f>
        <v/>
      </c>
      <c r="D1570" s="230" t="str">
        <f>IF(ISBLANK(A1570),"",INDEX('Smelter Look-up'!$C$5:$C$700,MATCH(A1570,'Smelter Look-up'!$E$5:$E$700,0)))</f>
        <v/>
      </c>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1"/>
        <v>0</v>
      </c>
      <c r="AB1570" s="228" t="str">
        <f t="shared" si="232"/>
        <v/>
      </c>
    </row>
    <row r="1571" spans="1:28" s="227" customFormat="1" ht="20.25">
      <c r="A1571" s="181"/>
      <c r="B1571" s="182" t="str">
        <f>IF(LEN(A1571)=0,"",INDEX('Smelter Look-up'!$A:$A,MATCH($A1571,'Smelter Look-up'!$E:$E,0)))</f>
        <v/>
      </c>
      <c r="C1571" s="186" t="str">
        <f>IF(LEN(A1571)=0,"",INDEX('Smelter Look-up'!$C:$C,MATCH($A1571,'Smelter Look-up'!$E:$E,0)))</f>
        <v/>
      </c>
      <c r="D1571" s="230" t="str">
        <f>IF(ISBLANK(A1571),"",INDEX('Smelter Look-up'!$C$5:$C$700,MATCH(A1571,'Smelter Look-up'!$E$5:$E$700,0)))</f>
        <v/>
      </c>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1"/>
        <v>0</v>
      </c>
      <c r="AB1571" s="228" t="str">
        <f t="shared" si="232"/>
        <v/>
      </c>
    </row>
    <row r="1572" spans="1:28" s="227" customFormat="1" ht="20.25">
      <c r="A1572" s="181"/>
      <c r="B1572" s="182" t="str">
        <f>IF(LEN(A1572)=0,"",INDEX('Smelter Look-up'!$A:$A,MATCH($A1572,'Smelter Look-up'!$E:$E,0)))</f>
        <v/>
      </c>
      <c r="C1572" s="186" t="str">
        <f>IF(LEN(A1572)=0,"",INDEX('Smelter Look-up'!$C:$C,MATCH($A1572,'Smelter Look-up'!$E:$E,0)))</f>
        <v/>
      </c>
      <c r="D1572" s="230" t="str">
        <f>IF(ISBLANK(A1572),"",INDEX('Smelter Look-up'!$C$5:$C$700,MATCH(A1572,'Smelter Look-up'!$E$5:$E$700,0)))</f>
        <v/>
      </c>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1"/>
        <v>0</v>
      </c>
      <c r="AB1572" s="228" t="str">
        <f t="shared" si="232"/>
        <v/>
      </c>
    </row>
    <row r="1573" spans="1:28" s="227" customFormat="1" ht="20.25">
      <c r="A1573" s="181"/>
      <c r="B1573" s="182" t="str">
        <f>IF(LEN(A1573)=0,"",INDEX('Smelter Look-up'!$A:$A,MATCH($A1573,'Smelter Look-up'!$E:$E,0)))</f>
        <v/>
      </c>
      <c r="C1573" s="186" t="str">
        <f>IF(LEN(A1573)=0,"",INDEX('Smelter Look-up'!$C:$C,MATCH($A1573,'Smelter Look-up'!$E:$E,0)))</f>
        <v/>
      </c>
      <c r="D1573" s="230" t="str">
        <f>IF(ISBLANK(A1573),"",INDEX('Smelter Look-up'!$C$5:$C$700,MATCH(A1573,'Smelter Look-up'!$E$5:$E$700,0)))</f>
        <v/>
      </c>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1"/>
        <v>0</v>
      </c>
      <c r="AB1573" s="228" t="str">
        <f t="shared" si="232"/>
        <v/>
      </c>
    </row>
    <row r="1574" spans="1:28" s="227" customFormat="1" ht="20.25">
      <c r="A1574" s="181"/>
      <c r="B1574" s="182" t="str">
        <f>IF(LEN(A1574)=0,"",INDEX('Smelter Look-up'!$A:$A,MATCH($A1574,'Smelter Look-up'!$E:$E,0)))</f>
        <v/>
      </c>
      <c r="C1574" s="186" t="str">
        <f>IF(LEN(A1574)=0,"",INDEX('Smelter Look-up'!$C:$C,MATCH($A1574,'Smelter Look-up'!$E:$E,0)))</f>
        <v/>
      </c>
      <c r="D1574" s="230" t="str">
        <f>IF(ISBLANK(A1574),"",INDEX('Smelter Look-up'!$C$5:$C$700,MATCH(A1574,'Smelter Look-up'!$E$5:$E$700,0)))</f>
        <v/>
      </c>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1"/>
        <v>0</v>
      </c>
      <c r="AB1574" s="228" t="str">
        <f t="shared" si="232"/>
        <v/>
      </c>
    </row>
    <row r="1575" spans="1:28" s="227" customFormat="1" ht="20.25">
      <c r="A1575" s="181"/>
      <c r="B1575" s="182" t="str">
        <f>IF(LEN(A1575)=0,"",INDEX('Smelter Look-up'!$A:$A,MATCH($A1575,'Smelter Look-up'!$E:$E,0)))</f>
        <v/>
      </c>
      <c r="C1575" s="186" t="str">
        <f>IF(LEN(A1575)=0,"",INDEX('Smelter Look-up'!$C:$C,MATCH($A1575,'Smelter Look-up'!$E:$E,0)))</f>
        <v/>
      </c>
      <c r="D1575" s="230" t="str">
        <f>IF(ISBLANK(A1575),"",INDEX('Smelter Look-up'!$C$5:$C$700,MATCH(A1575,'Smelter Look-up'!$E$5:$E$700,0)))</f>
        <v/>
      </c>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1"/>
        <v>0</v>
      </c>
      <c r="AB1575" s="228" t="str">
        <f t="shared" si="232"/>
        <v/>
      </c>
    </row>
    <row r="1576" spans="1:28" s="227" customFormat="1" ht="20.25">
      <c r="A1576" s="181"/>
      <c r="B1576" s="182" t="str">
        <f>IF(LEN(A1576)=0,"",INDEX('Smelter Look-up'!$A:$A,MATCH($A1576,'Smelter Look-up'!$E:$E,0)))</f>
        <v/>
      </c>
      <c r="C1576" s="186" t="str">
        <f>IF(LEN(A1576)=0,"",INDEX('Smelter Look-up'!$C:$C,MATCH($A1576,'Smelter Look-up'!$E:$E,0)))</f>
        <v/>
      </c>
      <c r="D1576" s="230" t="str">
        <f>IF(ISBLANK(A1576),"",INDEX('Smelter Look-up'!$C$5:$C$700,MATCH(A1576,'Smelter Look-up'!$E$5:$E$700,0)))</f>
        <v/>
      </c>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1"/>
        <v>0</v>
      </c>
      <c r="AB1576" s="228" t="str">
        <f t="shared" si="232"/>
        <v/>
      </c>
    </row>
    <row r="1577" spans="1:28" s="227" customFormat="1" ht="20.25">
      <c r="A1577" s="181"/>
      <c r="B1577" s="182" t="str">
        <f>IF(LEN(A1577)=0,"",INDEX('Smelter Look-up'!$A:$A,MATCH($A1577,'Smelter Look-up'!$E:$E,0)))</f>
        <v/>
      </c>
      <c r="C1577" s="186" t="str">
        <f>IF(LEN(A1577)=0,"",INDEX('Smelter Look-up'!$C:$C,MATCH($A1577,'Smelter Look-up'!$E:$E,0)))</f>
        <v/>
      </c>
      <c r="D1577" s="230" t="str">
        <f>IF(ISBLANK(A1577),"",INDEX('Smelter Look-up'!$C$5:$C$700,MATCH(A1577,'Smelter Look-up'!$E$5:$E$700,0)))</f>
        <v/>
      </c>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25">
      <c r="A1578" s="181"/>
      <c r="B1578" s="182" t="str">
        <f>IF(LEN(A1578)=0,"",INDEX('Smelter Look-up'!$A:$A,MATCH($A1578,'Smelter Look-up'!$E:$E,0)))</f>
        <v/>
      </c>
      <c r="C1578" s="186" t="str">
        <f>IF(LEN(A1578)=0,"",INDEX('Smelter Look-up'!$C:$C,MATCH($A1578,'Smelter Look-up'!$E:$E,0)))</f>
        <v/>
      </c>
      <c r="D1578" s="230" t="str">
        <f>IF(ISBLANK(A1578),"",INDEX('Smelter Look-up'!$C$5:$C$700,MATCH(A1578,'Smelter Look-up'!$E$5:$E$700,0)))</f>
        <v/>
      </c>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25">
      <c r="A1579" s="181"/>
      <c r="B1579" s="182" t="str">
        <f>IF(LEN(A1579)=0,"",INDEX('Smelter Look-up'!$A:$A,MATCH($A1579,'Smelter Look-up'!$E:$E,0)))</f>
        <v/>
      </c>
      <c r="C1579" s="186" t="str">
        <f>IF(LEN(A1579)=0,"",INDEX('Smelter Look-up'!$C:$C,MATCH($A1579,'Smelter Look-up'!$E:$E,0)))</f>
        <v/>
      </c>
      <c r="D1579" s="230" t="str">
        <f>IF(ISBLANK(A1579),"",INDEX('Smelter Look-up'!$C$5:$C$700,MATCH(A1579,'Smelter Look-up'!$E$5:$E$700,0)))</f>
        <v/>
      </c>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1"/>
        <v>0</v>
      </c>
      <c r="AB1579" s="228" t="str">
        <f t="shared" si="232"/>
        <v/>
      </c>
    </row>
    <row r="1580" spans="1:28" s="227" customFormat="1" ht="20.25">
      <c r="A1580" s="181"/>
      <c r="B1580" s="182" t="str">
        <f>IF(LEN(A1580)=0,"",INDEX('Smelter Look-up'!$A:$A,MATCH($A1580,'Smelter Look-up'!$E:$E,0)))</f>
        <v/>
      </c>
      <c r="C1580" s="186" t="str">
        <f>IF(LEN(A1580)=0,"",INDEX('Smelter Look-up'!$C:$C,MATCH($A1580,'Smelter Look-up'!$E:$E,0)))</f>
        <v/>
      </c>
      <c r="D1580" s="230" t="str">
        <f>IF(ISBLANK(A1580),"",INDEX('Smelter Look-up'!$C$5:$C$700,MATCH(A1580,'Smelter Look-up'!$E$5:$E$700,0)))</f>
        <v/>
      </c>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1"/>
        <v>0</v>
      </c>
      <c r="AB1580" s="228" t="str">
        <f t="shared" si="232"/>
        <v/>
      </c>
    </row>
    <row r="1581" spans="1:28" s="227" customFormat="1" ht="20.25">
      <c r="A1581" s="181"/>
      <c r="B1581" s="182" t="str">
        <f>IF(LEN(A1581)=0,"",INDEX('Smelter Look-up'!$A:$A,MATCH($A1581,'Smelter Look-up'!$E:$E,0)))</f>
        <v/>
      </c>
      <c r="C1581" s="186" t="str">
        <f>IF(LEN(A1581)=0,"",INDEX('Smelter Look-up'!$C:$C,MATCH($A1581,'Smelter Look-up'!$E:$E,0)))</f>
        <v/>
      </c>
      <c r="D1581" s="230" t="str">
        <f>IF(ISBLANK(A1581),"",INDEX('Smelter Look-up'!$C$5:$C$700,MATCH(A1581,'Smelter Look-up'!$E$5:$E$700,0)))</f>
        <v/>
      </c>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1"/>
        <v>0</v>
      </c>
      <c r="AB1581" s="228" t="str">
        <f t="shared" si="232"/>
        <v/>
      </c>
    </row>
    <row r="1582" spans="1:28" s="227" customFormat="1" ht="20.25">
      <c r="A1582" s="181"/>
      <c r="B1582" s="182" t="str">
        <f>IF(LEN(A1582)=0,"",INDEX('Smelter Look-up'!$A:$A,MATCH($A1582,'Smelter Look-up'!$E:$E,0)))</f>
        <v/>
      </c>
      <c r="C1582" s="186" t="str">
        <f>IF(LEN(A1582)=0,"",INDEX('Smelter Look-up'!$C:$C,MATCH($A1582,'Smelter Look-up'!$E:$E,0)))</f>
        <v/>
      </c>
      <c r="D1582" s="230" t="str">
        <f>IF(ISBLANK(A1582),"",INDEX('Smelter Look-up'!$C$5:$C$700,MATCH(A1582,'Smelter Look-up'!$E$5:$E$700,0)))</f>
        <v/>
      </c>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1"/>
        <v>0</v>
      </c>
      <c r="AB1582" s="228" t="str">
        <f t="shared" si="232"/>
        <v/>
      </c>
    </row>
    <row r="1583" spans="1:28" s="227" customFormat="1" ht="20.25">
      <c r="A1583" s="181"/>
      <c r="B1583" s="182" t="str">
        <f>IF(LEN(A1583)=0,"",INDEX('Smelter Look-up'!$A:$A,MATCH($A1583,'Smelter Look-up'!$E:$E,0)))</f>
        <v/>
      </c>
      <c r="C1583" s="186" t="str">
        <f>IF(LEN(A1583)=0,"",INDEX('Smelter Look-up'!$C:$C,MATCH($A1583,'Smelter Look-up'!$E:$E,0)))</f>
        <v/>
      </c>
      <c r="D1583" s="230" t="str">
        <f>IF(ISBLANK(A1583),"",INDEX('Smelter Look-up'!$C$5:$C$700,MATCH(A1583,'Smelter Look-up'!$E$5:$E$700,0)))</f>
        <v/>
      </c>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1"/>
        <v>0</v>
      </c>
      <c r="AB1583" s="228" t="str">
        <f t="shared" si="232"/>
        <v/>
      </c>
    </row>
    <row r="1584" spans="1:28" s="227" customFormat="1" ht="20.25">
      <c r="A1584" s="181"/>
      <c r="B1584" s="182" t="str">
        <f>IF(LEN(A1584)=0,"",INDEX('Smelter Look-up'!$A:$A,MATCH($A1584,'Smelter Look-up'!$E:$E,0)))</f>
        <v/>
      </c>
      <c r="C1584" s="186" t="str">
        <f>IF(LEN(A1584)=0,"",INDEX('Smelter Look-up'!$C:$C,MATCH($A1584,'Smelter Look-up'!$E:$E,0)))</f>
        <v/>
      </c>
      <c r="D1584" s="230" t="str">
        <f>IF(ISBLANK(A1584),"",INDEX('Smelter Look-up'!$C$5:$C$700,MATCH(A1584,'Smelter Look-up'!$E$5:$E$700,0)))</f>
        <v/>
      </c>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1"/>
        <v>0</v>
      </c>
      <c r="AB1584" s="228" t="str">
        <f t="shared" si="232"/>
        <v/>
      </c>
    </row>
    <row r="1585" spans="1:28" s="227" customFormat="1" ht="20.25">
      <c r="A1585" s="181"/>
      <c r="B1585" s="182" t="str">
        <f>IF(LEN(A1585)=0,"",INDEX('Smelter Look-up'!$A:$A,MATCH($A1585,'Smelter Look-up'!$E:$E,0)))</f>
        <v/>
      </c>
      <c r="C1585" s="186" t="str">
        <f>IF(LEN(A1585)=0,"",INDEX('Smelter Look-up'!$C:$C,MATCH($A1585,'Smelter Look-up'!$E:$E,0)))</f>
        <v/>
      </c>
      <c r="D1585" s="230" t="str">
        <f>IF(ISBLANK(A1585),"",INDEX('Smelter Look-up'!$C$5:$C$700,MATCH(A1585,'Smelter Look-up'!$E$5:$E$700,0)))</f>
        <v/>
      </c>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1"/>
        <v>0</v>
      </c>
      <c r="AB1585" s="228" t="str">
        <f t="shared" si="232"/>
        <v/>
      </c>
    </row>
    <row r="1586" spans="1:28" s="227" customFormat="1" ht="20.25">
      <c r="A1586" s="181"/>
      <c r="B1586" s="182" t="str">
        <f>IF(LEN(A1586)=0,"",INDEX('Smelter Look-up'!$A:$A,MATCH($A1586,'Smelter Look-up'!$E:$E,0)))</f>
        <v/>
      </c>
      <c r="C1586" s="186" t="str">
        <f>IF(LEN(A1586)=0,"",INDEX('Smelter Look-up'!$C:$C,MATCH($A1586,'Smelter Look-up'!$E:$E,0)))</f>
        <v/>
      </c>
      <c r="D1586" s="230" t="str">
        <f>IF(ISBLANK(A1586),"",INDEX('Smelter Look-up'!$C$5:$C$700,MATCH(A1586,'Smelter Look-up'!$E$5:$E$700,0)))</f>
        <v/>
      </c>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1"/>
        <v>0</v>
      </c>
      <c r="AB1586" s="228" t="str">
        <f t="shared" si="232"/>
        <v/>
      </c>
    </row>
    <row r="1587" spans="1:28" s="227" customFormat="1" ht="20.25">
      <c r="A1587" s="181"/>
      <c r="B1587" s="182" t="str">
        <f>IF(LEN(A1587)=0,"",INDEX('Smelter Look-up'!$A:$A,MATCH($A1587,'Smelter Look-up'!$E:$E,0)))</f>
        <v/>
      </c>
      <c r="C1587" s="186" t="str">
        <f>IF(LEN(A1587)=0,"",INDEX('Smelter Look-up'!$C:$C,MATCH($A1587,'Smelter Look-up'!$E:$E,0)))</f>
        <v/>
      </c>
      <c r="D1587" s="230" t="str">
        <f>IF(ISBLANK(A1587),"",INDEX('Smelter Look-up'!$C$5:$C$700,MATCH(A1587,'Smelter Look-up'!$E$5:$E$700,0)))</f>
        <v/>
      </c>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1"/>
        <v>0</v>
      </c>
      <c r="AB1587" s="228" t="str">
        <f t="shared" si="232"/>
        <v/>
      </c>
    </row>
    <row r="1588" spans="1:28" s="227" customFormat="1" ht="20.25">
      <c r="A1588" s="181"/>
      <c r="B1588" s="182" t="str">
        <f>IF(LEN(A1588)=0,"",INDEX('Smelter Look-up'!$A:$A,MATCH($A1588,'Smelter Look-up'!$E:$E,0)))</f>
        <v/>
      </c>
      <c r="C1588" s="186" t="str">
        <f>IF(LEN(A1588)=0,"",INDEX('Smelter Look-up'!$C:$C,MATCH($A1588,'Smelter Look-up'!$E:$E,0)))</f>
        <v/>
      </c>
      <c r="D1588" s="230" t="str">
        <f>IF(ISBLANK(A1588),"",INDEX('Smelter Look-up'!$C$5:$C$700,MATCH(A1588,'Smelter Look-up'!$E$5:$E$700,0)))</f>
        <v/>
      </c>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1"/>
        <v>0</v>
      </c>
      <c r="AB1588" s="228" t="str">
        <f t="shared" si="232"/>
        <v/>
      </c>
    </row>
    <row r="1589" spans="1:28" s="227" customFormat="1" ht="20.25">
      <c r="A1589" s="181"/>
      <c r="B1589" s="182" t="str">
        <f>IF(LEN(A1589)=0,"",INDEX('Smelter Look-up'!$A:$A,MATCH($A1589,'Smelter Look-up'!$E:$E,0)))</f>
        <v/>
      </c>
      <c r="C1589" s="186" t="str">
        <f>IF(LEN(A1589)=0,"",INDEX('Smelter Look-up'!$C:$C,MATCH($A1589,'Smelter Look-up'!$E:$E,0)))</f>
        <v/>
      </c>
      <c r="D1589" s="230" t="str">
        <f>IF(ISBLANK(A1589),"",INDEX('Smelter Look-up'!$C$5:$C$700,MATCH(A1589,'Smelter Look-up'!$E$5:$E$700,0)))</f>
        <v/>
      </c>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1"/>
        <v>0</v>
      </c>
      <c r="AB1589" s="228" t="str">
        <f t="shared" si="232"/>
        <v/>
      </c>
    </row>
    <row r="1590" spans="1:28" s="227" customFormat="1" ht="20.25">
      <c r="A1590" s="262"/>
      <c r="B1590" s="182" t="str">
        <f>IF(LEN(A1590)=0,"",INDEX('Smelter Look-up'!$A:$A,MATCH($A1590,'Smelter Look-up'!$E:$E,0)))</f>
        <v/>
      </c>
      <c r="C1590" s="186" t="str">
        <f>IF(LEN(A1590)=0,"",INDEX('Smelter Look-up'!$C:$C,MATCH($A1590,'Smelter Look-up'!$E:$E,0)))</f>
        <v/>
      </c>
      <c r="D1590" s="230" t="str">
        <f>IF(ISBLANK(A1590),"",INDEX('Smelter Look-up'!$C$5:$C$700,MATCH(A1590,'Smelter Look-up'!$E$5:$E$700,0)))</f>
        <v/>
      </c>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1"/>
        <v>0</v>
      </c>
      <c r="AB1590" s="228" t="str">
        <f t="shared" si="232"/>
        <v/>
      </c>
    </row>
    <row r="1591" spans="1:28" s="227" customFormat="1" ht="20.25">
      <c r="A1591" s="262"/>
      <c r="B1591" s="182" t="str">
        <f>IF(LEN(A1591)=0,"",INDEX('Smelter Look-up'!$A:$A,MATCH($A1591,'Smelter Look-up'!$E:$E,0)))</f>
        <v/>
      </c>
      <c r="C1591" s="186" t="str">
        <f>IF(LEN(A1591)=0,"",INDEX('Smelter Look-up'!$C:$C,MATCH($A1591,'Smelter Look-up'!$E:$E,0)))</f>
        <v/>
      </c>
      <c r="D1591" s="230" t="str">
        <f>IF(ISBLANK(A1591),"",INDEX('Smelter Look-up'!$C$5:$C$700,MATCH(A1591,'Smelter Look-up'!$E$5:$E$700,0)))</f>
        <v/>
      </c>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1"/>
        <v>0</v>
      </c>
      <c r="AB1591" s="228" t="str">
        <f t="shared" si="232"/>
        <v/>
      </c>
    </row>
    <row r="1592" spans="1:28" s="227" customFormat="1" ht="20.25">
      <c r="A1592" s="262"/>
      <c r="B1592" s="182" t="str">
        <f>IF(LEN(A1592)=0,"",INDEX('Smelter Look-up'!$A:$A,MATCH($A1592,'Smelter Look-up'!$E:$E,0)))</f>
        <v/>
      </c>
      <c r="C1592" s="186" t="str">
        <f>IF(LEN(A1592)=0,"",INDEX('Smelter Look-up'!$C:$C,MATCH($A1592,'Smelter Look-up'!$E:$E,0)))</f>
        <v/>
      </c>
      <c r="D1592" s="230" t="str">
        <f>IF(ISBLANK(A1592),"",INDEX('Smelter Look-up'!$C$5:$C$700,MATCH(A1592,'Smelter Look-up'!$E$5:$E$700,0)))</f>
        <v/>
      </c>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33">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34">IF(AND(C1592="Smelter not listed",OR(LEN(D1592)=0,LEN(E1592)=0)),1,0)</f>
        <v>0</v>
      </c>
      <c r="AB1592" s="228" t="str">
        <f t="shared" ref="AB1592" si="235">B1592&amp;C1592</f>
        <v/>
      </c>
    </row>
    <row r="1593" spans="1:28" s="227" customFormat="1" ht="20.25">
      <c r="A1593" s="262"/>
      <c r="B1593" s="182" t="str">
        <f>IF(LEN(A1593)=0,"",INDEX('Smelter Look-up'!$A:$A,MATCH($A1593,'Smelter Look-up'!$E:$E,0)))</f>
        <v/>
      </c>
      <c r="C1593" s="186" t="str">
        <f>IF(LEN(A1593)=0,"",INDEX('Smelter Look-up'!$C:$C,MATCH($A1593,'Smelter Look-up'!$E:$E,0)))</f>
        <v/>
      </c>
      <c r="D1593" s="230" t="str">
        <f>IF(ISBLANK(A1593),"",INDEX('Smelter Look-up'!$C$5:$C$700,MATCH(A1593,'Smelter Look-up'!$E$5:$E$700,0)))</f>
        <v/>
      </c>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36">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7">IF(AND(C1593="Smelter not listed",OR(LEN(D1593)=0,LEN(E1593)=0)),1,0)</f>
        <v>0</v>
      </c>
      <c r="AB1593" s="228" t="str">
        <f t="shared" ref="AB1593:AB1624" si="238">B1593&amp;C1593</f>
        <v/>
      </c>
    </row>
    <row r="1594" spans="1:28" s="227" customFormat="1" ht="20.25">
      <c r="A1594" s="262"/>
      <c r="B1594" s="182" t="str">
        <f>IF(LEN(A1594)=0,"",INDEX('Smelter Look-up'!$A:$A,MATCH($A1594,'Smelter Look-up'!$E:$E,0)))</f>
        <v/>
      </c>
      <c r="C1594" s="186" t="str">
        <f>IF(LEN(A1594)=0,"",INDEX('Smelter Look-up'!$C:$C,MATCH($A1594,'Smelter Look-up'!$E:$E,0)))</f>
        <v/>
      </c>
      <c r="D1594" s="230" t="str">
        <f>IF(ISBLANK(A1594),"",INDEX('Smelter Look-up'!$C$5:$C$700,MATCH(A1594,'Smelter Look-up'!$E$5:$E$700,0)))</f>
        <v/>
      </c>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25">
      <c r="A1595" s="262"/>
      <c r="B1595" s="182" t="str">
        <f>IF(LEN(A1595)=0,"",INDEX('Smelter Look-up'!$A:$A,MATCH($A1595,'Smelter Look-up'!$E:$E,0)))</f>
        <v/>
      </c>
      <c r="C1595" s="186" t="str">
        <f>IF(LEN(A1595)=0,"",INDEX('Smelter Look-up'!$C:$C,MATCH($A1595,'Smelter Look-up'!$E:$E,0)))</f>
        <v/>
      </c>
      <c r="D1595" s="230" t="str">
        <f>IF(ISBLANK(A1595),"",INDEX('Smelter Look-up'!$C$5:$C$700,MATCH(A1595,'Smelter Look-up'!$E$5:$E$700,0)))</f>
        <v/>
      </c>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25">
      <c r="A1596" s="262"/>
      <c r="B1596" s="182" t="str">
        <f>IF(LEN(A1596)=0,"",INDEX('Smelter Look-up'!$A:$A,MATCH($A1596,'Smelter Look-up'!$E:$E,0)))</f>
        <v/>
      </c>
      <c r="C1596" s="186" t="str">
        <f>IF(LEN(A1596)=0,"",INDEX('Smelter Look-up'!$C:$C,MATCH($A1596,'Smelter Look-up'!$E:$E,0)))</f>
        <v/>
      </c>
      <c r="D1596" s="230" t="str">
        <f>IF(ISBLANK(A1596),"",INDEX('Smelter Look-up'!$C$5:$C$700,MATCH(A1596,'Smelter Look-up'!$E$5:$E$700,0)))</f>
        <v/>
      </c>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25">
      <c r="A1597" s="262"/>
      <c r="B1597" s="182" t="str">
        <f>IF(LEN(A1597)=0,"",INDEX('Smelter Look-up'!$A:$A,MATCH($A1597,'Smelter Look-up'!$E:$E,0)))</f>
        <v/>
      </c>
      <c r="C1597" s="186" t="str">
        <f>IF(LEN(A1597)=0,"",INDEX('Smelter Look-up'!$C:$C,MATCH($A1597,'Smelter Look-up'!$E:$E,0)))</f>
        <v/>
      </c>
      <c r="D1597" s="230" t="str">
        <f>IF(ISBLANK(A1597),"",INDEX('Smelter Look-up'!$C$5:$C$700,MATCH(A1597,'Smelter Look-up'!$E$5:$E$700,0)))</f>
        <v/>
      </c>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25">
      <c r="A1598" s="262"/>
      <c r="B1598" s="182" t="str">
        <f>IF(LEN(A1598)=0,"",INDEX('Smelter Look-up'!$A:$A,MATCH($A1598,'Smelter Look-up'!$E:$E,0)))</f>
        <v/>
      </c>
      <c r="C1598" s="186" t="str">
        <f>IF(LEN(A1598)=0,"",INDEX('Smelter Look-up'!$C:$C,MATCH($A1598,'Smelter Look-up'!$E:$E,0)))</f>
        <v/>
      </c>
      <c r="D1598" s="230" t="str">
        <f>IF(ISBLANK(A1598),"",INDEX('Smelter Look-up'!$C$5:$C$700,MATCH(A1598,'Smelter Look-up'!$E$5:$E$700,0)))</f>
        <v/>
      </c>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25">
      <c r="A1599" s="262"/>
      <c r="B1599" s="182" t="str">
        <f>IF(LEN(A1599)=0,"",INDEX('Smelter Look-up'!$A:$A,MATCH($A1599,'Smelter Look-up'!$E:$E,0)))</f>
        <v/>
      </c>
      <c r="C1599" s="186" t="str">
        <f>IF(LEN(A1599)=0,"",INDEX('Smelter Look-up'!$C:$C,MATCH($A1599,'Smelter Look-up'!$E:$E,0)))</f>
        <v/>
      </c>
      <c r="D1599" s="230" t="str">
        <f>IF(ISBLANK(A1599),"",INDEX('Smelter Look-up'!$C$5:$C$700,MATCH(A1599,'Smelter Look-up'!$E$5:$E$700,0)))</f>
        <v/>
      </c>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25">
      <c r="A1600" s="262"/>
      <c r="B1600" s="182" t="str">
        <f>IF(LEN(A1600)=0,"",INDEX('Smelter Look-up'!$A:$A,MATCH($A1600,'Smelter Look-up'!$E:$E,0)))</f>
        <v/>
      </c>
      <c r="C1600" s="186" t="str">
        <f>IF(LEN(A1600)=0,"",INDEX('Smelter Look-up'!$C:$C,MATCH($A1600,'Smelter Look-up'!$E:$E,0)))</f>
        <v/>
      </c>
      <c r="D1600" s="230" t="str">
        <f>IF(ISBLANK(A1600),"",INDEX('Smelter Look-up'!$C$5:$C$700,MATCH(A1600,'Smelter Look-up'!$E$5:$E$700,0)))</f>
        <v/>
      </c>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25">
      <c r="A1601" s="262"/>
      <c r="B1601" s="182" t="str">
        <f>IF(LEN(A1601)=0,"",INDEX('Smelter Look-up'!$A:$A,MATCH($A1601,'Smelter Look-up'!$E:$E,0)))</f>
        <v/>
      </c>
      <c r="C1601" s="186" t="str">
        <f>IF(LEN(A1601)=0,"",INDEX('Smelter Look-up'!$C:$C,MATCH($A1601,'Smelter Look-up'!$E:$E,0)))</f>
        <v/>
      </c>
      <c r="D1601" s="230" t="str">
        <f>IF(ISBLANK(A1601),"",INDEX('Smelter Look-up'!$C$5:$C$700,MATCH(A1601,'Smelter Look-up'!$E$5:$E$700,0)))</f>
        <v/>
      </c>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25">
      <c r="A1602" s="181"/>
      <c r="B1602" s="182" t="str">
        <f>IF(LEN(A1602)=0,"",INDEX('Smelter Look-up'!$A:$A,MATCH($A1602,'Smelter Look-up'!$E:$E,0)))</f>
        <v/>
      </c>
      <c r="C1602" s="186" t="str">
        <f>IF(LEN(A1602)=0,"",INDEX('Smelter Look-up'!$C:$C,MATCH($A1602,'Smelter Look-up'!$E:$E,0)))</f>
        <v/>
      </c>
      <c r="D1602" s="230" t="str">
        <f>IF(ISBLANK(A1602),"",INDEX('Smelter Look-up'!$C$5:$C$700,MATCH(A1602,'Smelter Look-up'!$E$5:$E$700,0)))</f>
        <v/>
      </c>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25">
      <c r="A1603" s="181"/>
      <c r="B1603" s="182" t="str">
        <f>IF(LEN(A1603)=0,"",INDEX('Smelter Look-up'!$A:$A,MATCH($A1603,'Smelter Look-up'!$E:$E,0)))</f>
        <v/>
      </c>
      <c r="C1603" s="186" t="str">
        <f>IF(LEN(A1603)=0,"",INDEX('Smelter Look-up'!$C:$C,MATCH($A1603,'Smelter Look-up'!$E:$E,0)))</f>
        <v/>
      </c>
      <c r="D1603" s="230" t="str">
        <f>IF(ISBLANK(A1603),"",INDEX('Smelter Look-up'!$C$5:$C$700,MATCH(A1603,'Smelter Look-up'!$E$5:$E$700,0)))</f>
        <v/>
      </c>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25">
      <c r="A1604" s="181"/>
      <c r="B1604" s="182" t="str">
        <f>IF(LEN(A1604)=0,"",INDEX('Smelter Look-up'!$A:$A,MATCH($A1604,'Smelter Look-up'!$E:$E,0)))</f>
        <v/>
      </c>
      <c r="C1604" s="186" t="str">
        <f>IF(LEN(A1604)=0,"",INDEX('Smelter Look-up'!$C:$C,MATCH($A1604,'Smelter Look-up'!$E:$E,0)))</f>
        <v/>
      </c>
      <c r="D1604" s="230" t="str">
        <f>IF(ISBLANK(A1604),"",INDEX('Smelter Look-up'!$C$5:$C$700,MATCH(A1604,'Smelter Look-up'!$E$5:$E$700,0)))</f>
        <v/>
      </c>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25">
      <c r="A1605" s="181"/>
      <c r="B1605" s="182" t="str">
        <f>IF(LEN(A1605)=0,"",INDEX('Smelter Look-up'!$A:$A,MATCH($A1605,'Smelter Look-up'!$E:$E,0)))</f>
        <v/>
      </c>
      <c r="C1605" s="186" t="str">
        <f>IF(LEN(A1605)=0,"",INDEX('Smelter Look-up'!$C:$C,MATCH($A1605,'Smelter Look-up'!$E:$E,0)))</f>
        <v/>
      </c>
      <c r="D1605" s="230" t="str">
        <f>IF(ISBLANK(A1605),"",INDEX('Smelter Look-up'!$C$5:$C$700,MATCH(A1605,'Smelter Look-up'!$E$5:$E$700,0)))</f>
        <v/>
      </c>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25">
      <c r="A1606" s="181"/>
      <c r="B1606" s="182" t="str">
        <f>IF(LEN(A1606)=0,"",INDEX('Smelter Look-up'!$A:$A,MATCH($A1606,'Smelter Look-up'!$E:$E,0)))</f>
        <v/>
      </c>
      <c r="C1606" s="186" t="str">
        <f>IF(LEN(A1606)=0,"",INDEX('Smelter Look-up'!$C:$C,MATCH($A1606,'Smelter Look-up'!$E:$E,0)))</f>
        <v/>
      </c>
      <c r="D1606" s="230" t="str">
        <f>IF(ISBLANK(A1606),"",INDEX('Smelter Look-up'!$C$5:$C$700,MATCH(A1606,'Smelter Look-up'!$E$5:$E$700,0)))</f>
        <v/>
      </c>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25">
      <c r="A1607" s="181"/>
      <c r="B1607" s="182" t="str">
        <f>IF(LEN(A1607)=0,"",INDEX('Smelter Look-up'!$A:$A,MATCH($A1607,'Smelter Look-up'!$E:$E,0)))</f>
        <v/>
      </c>
      <c r="C1607" s="186" t="str">
        <f>IF(LEN(A1607)=0,"",INDEX('Smelter Look-up'!$C:$C,MATCH($A1607,'Smelter Look-up'!$E:$E,0)))</f>
        <v/>
      </c>
      <c r="D1607" s="230" t="str">
        <f>IF(ISBLANK(A1607),"",INDEX('Smelter Look-up'!$C$5:$C$700,MATCH(A1607,'Smelter Look-up'!$E$5:$E$700,0)))</f>
        <v/>
      </c>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7"/>
        <v>0</v>
      </c>
      <c r="AB1607" s="228" t="str">
        <f t="shared" si="238"/>
        <v/>
      </c>
    </row>
    <row r="1608" spans="1:28" s="227" customFormat="1" ht="20.25">
      <c r="A1608" s="181"/>
      <c r="B1608" s="182" t="str">
        <f>IF(LEN(A1608)=0,"",INDEX('Smelter Look-up'!$A:$A,MATCH($A1608,'Smelter Look-up'!$E:$E,0)))</f>
        <v/>
      </c>
      <c r="C1608" s="186" t="str">
        <f>IF(LEN(A1608)=0,"",INDEX('Smelter Look-up'!$C:$C,MATCH($A1608,'Smelter Look-up'!$E:$E,0)))</f>
        <v/>
      </c>
      <c r="D1608" s="230" t="str">
        <f>IF(ISBLANK(A1608),"",INDEX('Smelter Look-up'!$C$5:$C$700,MATCH(A1608,'Smelter Look-up'!$E$5:$E$700,0)))</f>
        <v/>
      </c>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7"/>
        <v>0</v>
      </c>
      <c r="AB1608" s="228" t="str">
        <f t="shared" si="238"/>
        <v/>
      </c>
    </row>
    <row r="1609" spans="1:28" s="227" customFormat="1" ht="20.25">
      <c r="A1609" s="181"/>
      <c r="B1609" s="182" t="str">
        <f>IF(LEN(A1609)=0,"",INDEX('Smelter Look-up'!$A:$A,MATCH($A1609,'Smelter Look-up'!$E:$E,0)))</f>
        <v/>
      </c>
      <c r="C1609" s="186" t="str">
        <f>IF(LEN(A1609)=0,"",INDEX('Smelter Look-up'!$C:$C,MATCH($A1609,'Smelter Look-up'!$E:$E,0)))</f>
        <v/>
      </c>
      <c r="D1609" s="230" t="str">
        <f>IF(ISBLANK(A1609),"",INDEX('Smelter Look-up'!$C$5:$C$700,MATCH(A1609,'Smelter Look-up'!$E$5:$E$700,0)))</f>
        <v/>
      </c>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25">
      <c r="A1610" s="181"/>
      <c r="B1610" s="182" t="str">
        <f>IF(LEN(A1610)=0,"",INDEX('Smelter Look-up'!$A:$A,MATCH($A1610,'Smelter Look-up'!$E:$E,0)))</f>
        <v/>
      </c>
      <c r="C1610" s="186" t="str">
        <f>IF(LEN(A1610)=0,"",INDEX('Smelter Look-up'!$C:$C,MATCH($A1610,'Smelter Look-up'!$E:$E,0)))</f>
        <v/>
      </c>
      <c r="D1610" s="230" t="str">
        <f>IF(ISBLANK(A1610),"",INDEX('Smelter Look-up'!$C$5:$C$700,MATCH(A1610,'Smelter Look-up'!$E$5:$E$700,0)))</f>
        <v/>
      </c>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25">
      <c r="A1611" s="181"/>
      <c r="B1611" s="182" t="str">
        <f>IF(LEN(A1611)=0,"",INDEX('Smelter Look-up'!$A:$A,MATCH($A1611,'Smelter Look-up'!$E:$E,0)))</f>
        <v/>
      </c>
      <c r="C1611" s="186" t="str">
        <f>IF(LEN(A1611)=0,"",INDEX('Smelter Look-up'!$C:$C,MATCH($A1611,'Smelter Look-up'!$E:$E,0)))</f>
        <v/>
      </c>
      <c r="D1611" s="230" t="str">
        <f>IF(ISBLANK(A1611),"",INDEX('Smelter Look-up'!$C$5:$C$700,MATCH(A1611,'Smelter Look-up'!$E$5:$E$700,0)))</f>
        <v/>
      </c>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25">
      <c r="A1612" s="181"/>
      <c r="B1612" s="182" t="str">
        <f>IF(LEN(A1612)=0,"",INDEX('Smelter Look-up'!$A:$A,MATCH($A1612,'Smelter Look-up'!$E:$E,0)))</f>
        <v/>
      </c>
      <c r="C1612" s="186" t="str">
        <f>IF(LEN(A1612)=0,"",INDEX('Smelter Look-up'!$C:$C,MATCH($A1612,'Smelter Look-up'!$E:$E,0)))</f>
        <v/>
      </c>
      <c r="D1612" s="230" t="str">
        <f>IF(ISBLANK(A1612),"",INDEX('Smelter Look-up'!$C$5:$C$700,MATCH(A1612,'Smelter Look-up'!$E$5:$E$700,0)))</f>
        <v/>
      </c>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6"/>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7"/>
        <v>0</v>
      </c>
      <c r="AB1612" s="228" t="str">
        <f t="shared" si="238"/>
        <v/>
      </c>
    </row>
    <row r="1613" spans="1:28" s="227" customFormat="1" ht="20.25">
      <c r="A1613" s="181"/>
      <c r="B1613" s="182" t="str">
        <f>IF(LEN(A1613)=0,"",INDEX('Smelter Look-up'!$A:$A,MATCH($A1613,'Smelter Look-up'!$E:$E,0)))</f>
        <v/>
      </c>
      <c r="C1613" s="186" t="str">
        <f>IF(LEN(A1613)=0,"",INDEX('Smelter Look-up'!$C:$C,MATCH($A1613,'Smelter Look-up'!$E:$E,0)))</f>
        <v/>
      </c>
      <c r="D1613" s="230" t="str">
        <f>IF(ISBLANK(A1613),"",INDEX('Smelter Look-up'!$C$5:$C$700,MATCH(A1613,'Smelter Look-up'!$E$5:$E$700,0)))</f>
        <v/>
      </c>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7"/>
        <v>0</v>
      </c>
      <c r="AB1613" s="228" t="str">
        <f t="shared" si="238"/>
        <v/>
      </c>
    </row>
    <row r="1614" spans="1:28" s="227" customFormat="1" ht="20.25">
      <c r="A1614" s="181"/>
      <c r="B1614" s="182" t="str">
        <f>IF(LEN(A1614)=0,"",INDEX('Smelter Look-up'!$A:$A,MATCH($A1614,'Smelter Look-up'!$E:$E,0)))</f>
        <v/>
      </c>
      <c r="C1614" s="186" t="str">
        <f>IF(LEN(A1614)=0,"",INDEX('Smelter Look-up'!$C:$C,MATCH($A1614,'Smelter Look-up'!$E:$E,0)))</f>
        <v/>
      </c>
      <c r="D1614" s="230" t="str">
        <f>IF(ISBLANK(A1614),"",INDEX('Smelter Look-up'!$C$5:$C$700,MATCH(A1614,'Smelter Look-up'!$E$5:$E$700,0)))</f>
        <v/>
      </c>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7"/>
        <v>0</v>
      </c>
      <c r="AB1614" s="228" t="str">
        <f t="shared" si="238"/>
        <v/>
      </c>
    </row>
    <row r="1615" spans="1:28" s="227" customFormat="1" ht="20.25">
      <c r="A1615" s="181"/>
      <c r="B1615" s="182" t="str">
        <f>IF(LEN(A1615)=0,"",INDEX('Smelter Look-up'!$A:$A,MATCH($A1615,'Smelter Look-up'!$E:$E,0)))</f>
        <v/>
      </c>
      <c r="C1615" s="186" t="str">
        <f>IF(LEN(A1615)=0,"",INDEX('Smelter Look-up'!$C:$C,MATCH($A1615,'Smelter Look-up'!$E:$E,0)))</f>
        <v/>
      </c>
      <c r="D1615" s="230" t="str">
        <f>IF(ISBLANK(A1615),"",INDEX('Smelter Look-up'!$C$5:$C$700,MATCH(A1615,'Smelter Look-up'!$E$5:$E$700,0)))</f>
        <v/>
      </c>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7"/>
        <v>0</v>
      </c>
      <c r="AB1615" s="228" t="str">
        <f t="shared" si="238"/>
        <v/>
      </c>
    </row>
    <row r="1616" spans="1:28" s="227" customFormat="1" ht="20.25">
      <c r="A1616" s="181"/>
      <c r="B1616" s="182" t="str">
        <f>IF(LEN(A1616)=0,"",INDEX('Smelter Look-up'!$A:$A,MATCH($A1616,'Smelter Look-up'!$E:$E,0)))</f>
        <v/>
      </c>
      <c r="C1616" s="186" t="str">
        <f>IF(LEN(A1616)=0,"",INDEX('Smelter Look-up'!$C:$C,MATCH($A1616,'Smelter Look-up'!$E:$E,0)))</f>
        <v/>
      </c>
      <c r="D1616" s="230" t="str">
        <f>IF(ISBLANK(A1616),"",INDEX('Smelter Look-up'!$C$5:$C$700,MATCH(A1616,'Smelter Look-up'!$E$5:$E$700,0)))</f>
        <v/>
      </c>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7"/>
        <v>0</v>
      </c>
      <c r="AB1616" s="228" t="str">
        <f t="shared" si="238"/>
        <v/>
      </c>
    </row>
    <row r="1617" spans="1:28" s="227" customFormat="1" ht="20.25">
      <c r="A1617" s="181"/>
      <c r="B1617" s="182" t="str">
        <f>IF(LEN(A1617)=0,"",INDEX('Smelter Look-up'!$A:$A,MATCH($A1617,'Smelter Look-up'!$E:$E,0)))</f>
        <v/>
      </c>
      <c r="C1617" s="186" t="str">
        <f>IF(LEN(A1617)=0,"",INDEX('Smelter Look-up'!$C:$C,MATCH($A1617,'Smelter Look-up'!$E:$E,0)))</f>
        <v/>
      </c>
      <c r="D1617" s="230" t="str">
        <f>IF(ISBLANK(A1617),"",INDEX('Smelter Look-up'!$C$5:$C$700,MATCH(A1617,'Smelter Look-up'!$E$5:$E$700,0)))</f>
        <v/>
      </c>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7"/>
        <v>0</v>
      </c>
      <c r="AB1617" s="228" t="str">
        <f t="shared" si="238"/>
        <v/>
      </c>
    </row>
    <row r="1618" spans="1:28" s="227" customFormat="1" ht="20.25">
      <c r="A1618" s="181"/>
      <c r="B1618" s="182" t="str">
        <f>IF(LEN(A1618)=0,"",INDEX('Smelter Look-up'!$A:$A,MATCH($A1618,'Smelter Look-up'!$E:$E,0)))</f>
        <v/>
      </c>
      <c r="C1618" s="186" t="str">
        <f>IF(LEN(A1618)=0,"",INDEX('Smelter Look-up'!$C:$C,MATCH($A1618,'Smelter Look-up'!$E:$E,0)))</f>
        <v/>
      </c>
      <c r="D1618" s="230" t="str">
        <f>IF(ISBLANK(A1618),"",INDEX('Smelter Look-up'!$C$5:$C$700,MATCH(A1618,'Smelter Look-up'!$E$5:$E$700,0)))</f>
        <v/>
      </c>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7"/>
        <v>0</v>
      </c>
      <c r="AB1618" s="228" t="str">
        <f t="shared" si="238"/>
        <v/>
      </c>
    </row>
    <row r="1619" spans="1:28" s="227" customFormat="1" ht="20.25">
      <c r="A1619" s="181"/>
      <c r="B1619" s="182" t="str">
        <f>IF(LEN(A1619)=0,"",INDEX('Smelter Look-up'!$A:$A,MATCH($A1619,'Smelter Look-up'!$E:$E,0)))</f>
        <v/>
      </c>
      <c r="C1619" s="186" t="str">
        <f>IF(LEN(A1619)=0,"",INDEX('Smelter Look-up'!$C:$C,MATCH($A1619,'Smelter Look-up'!$E:$E,0)))</f>
        <v/>
      </c>
      <c r="D1619" s="230" t="str">
        <f>IF(ISBLANK(A1619),"",INDEX('Smelter Look-up'!$C$5:$C$700,MATCH(A1619,'Smelter Look-up'!$E$5:$E$700,0)))</f>
        <v/>
      </c>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7"/>
        <v>0</v>
      </c>
      <c r="AB1619" s="228" t="str">
        <f t="shared" si="238"/>
        <v/>
      </c>
    </row>
    <row r="1620" spans="1:28" s="227" customFormat="1" ht="20.25">
      <c r="A1620" s="181"/>
      <c r="B1620" s="182" t="str">
        <f>IF(LEN(A1620)=0,"",INDEX('Smelter Look-up'!$A:$A,MATCH($A1620,'Smelter Look-up'!$E:$E,0)))</f>
        <v/>
      </c>
      <c r="C1620" s="186" t="str">
        <f>IF(LEN(A1620)=0,"",INDEX('Smelter Look-up'!$C:$C,MATCH($A1620,'Smelter Look-up'!$E:$E,0)))</f>
        <v/>
      </c>
      <c r="D1620" s="230" t="str">
        <f>IF(ISBLANK(A1620),"",INDEX('Smelter Look-up'!$C$5:$C$700,MATCH(A1620,'Smelter Look-up'!$E$5:$E$700,0)))</f>
        <v/>
      </c>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7"/>
        <v>0</v>
      </c>
      <c r="AB1620" s="228" t="str">
        <f t="shared" si="238"/>
        <v/>
      </c>
    </row>
    <row r="1621" spans="1:28" s="227" customFormat="1" ht="20.25">
      <c r="A1621" s="181"/>
      <c r="B1621" s="182" t="str">
        <f>IF(LEN(A1621)=0,"",INDEX('Smelter Look-up'!$A:$A,MATCH($A1621,'Smelter Look-up'!$E:$E,0)))</f>
        <v/>
      </c>
      <c r="C1621" s="186" t="str">
        <f>IF(LEN(A1621)=0,"",INDEX('Smelter Look-up'!$C:$C,MATCH($A1621,'Smelter Look-up'!$E:$E,0)))</f>
        <v/>
      </c>
      <c r="D1621" s="230" t="str">
        <f>IF(ISBLANK(A1621),"",INDEX('Smelter Look-up'!$C$5:$C$700,MATCH(A1621,'Smelter Look-up'!$E$5:$E$700,0)))</f>
        <v/>
      </c>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7"/>
        <v>0</v>
      </c>
      <c r="AB1621" s="228" t="str">
        <f t="shared" si="238"/>
        <v/>
      </c>
    </row>
    <row r="1622" spans="1:28" s="227" customFormat="1" ht="20.25">
      <c r="A1622" s="181"/>
      <c r="B1622" s="182" t="str">
        <f>IF(LEN(A1622)=0,"",INDEX('Smelter Look-up'!$A:$A,MATCH($A1622,'Smelter Look-up'!$E:$E,0)))</f>
        <v/>
      </c>
      <c r="C1622" s="186" t="str">
        <f>IF(LEN(A1622)=0,"",INDEX('Smelter Look-up'!$C:$C,MATCH($A1622,'Smelter Look-up'!$E:$E,0)))</f>
        <v/>
      </c>
      <c r="D1622" s="230" t="str">
        <f>IF(ISBLANK(A1622),"",INDEX('Smelter Look-up'!$C$5:$C$700,MATCH(A1622,'Smelter Look-up'!$E$5:$E$700,0)))</f>
        <v/>
      </c>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7"/>
        <v>0</v>
      </c>
      <c r="AB1622" s="228" t="str">
        <f t="shared" si="238"/>
        <v/>
      </c>
    </row>
    <row r="1623" spans="1:28" s="227" customFormat="1" ht="20.25">
      <c r="A1623" s="181"/>
      <c r="B1623" s="182" t="str">
        <f>IF(LEN(A1623)=0,"",INDEX('Smelter Look-up'!$A:$A,MATCH($A1623,'Smelter Look-up'!$E:$E,0)))</f>
        <v/>
      </c>
      <c r="C1623" s="186" t="str">
        <f>IF(LEN(A1623)=0,"",INDEX('Smelter Look-up'!$C:$C,MATCH($A1623,'Smelter Look-up'!$E:$E,0)))</f>
        <v/>
      </c>
      <c r="D1623" s="230" t="str">
        <f>IF(ISBLANK(A1623),"",INDEX('Smelter Look-up'!$C$5:$C$700,MATCH(A1623,'Smelter Look-up'!$E$5:$E$700,0)))</f>
        <v/>
      </c>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7"/>
        <v>0</v>
      </c>
      <c r="AB1623" s="228" t="str">
        <f t="shared" si="238"/>
        <v/>
      </c>
    </row>
    <row r="1624" spans="1:28" s="227" customFormat="1" ht="20.25">
      <c r="A1624" s="181"/>
      <c r="B1624" s="182" t="str">
        <f>IF(LEN(A1624)=0,"",INDEX('Smelter Look-up'!$A:$A,MATCH($A1624,'Smelter Look-up'!$E:$E,0)))</f>
        <v/>
      </c>
      <c r="C1624" s="186" t="str">
        <f>IF(LEN(A1624)=0,"",INDEX('Smelter Look-up'!$C:$C,MATCH($A1624,'Smelter Look-up'!$E:$E,0)))</f>
        <v/>
      </c>
      <c r="D1624" s="230" t="str">
        <f>IF(ISBLANK(A1624),"",INDEX('Smelter Look-up'!$C$5:$C$700,MATCH(A1624,'Smelter Look-up'!$E$5:$E$700,0)))</f>
        <v/>
      </c>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7"/>
        <v>0</v>
      </c>
      <c r="AB1624" s="228" t="str">
        <f t="shared" si="238"/>
        <v/>
      </c>
    </row>
    <row r="1625" spans="1:28" s="227" customFormat="1" ht="20.25">
      <c r="A1625" s="181"/>
      <c r="B1625" s="182" t="str">
        <f>IF(LEN(A1625)=0,"",INDEX('Smelter Look-up'!$A:$A,MATCH($A1625,'Smelter Look-up'!$E:$E,0)))</f>
        <v/>
      </c>
      <c r="C1625" s="186" t="str">
        <f>IF(LEN(A1625)=0,"",INDEX('Smelter Look-up'!$C:$C,MATCH($A1625,'Smelter Look-up'!$E:$E,0)))</f>
        <v/>
      </c>
      <c r="D1625" s="230" t="str">
        <f>IF(ISBLANK(A1625),"",INDEX('Smelter Look-up'!$C$5:$C$700,MATCH(A1625,'Smelter Look-up'!$E$5:$E$700,0)))</f>
        <v/>
      </c>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9">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40">IF(AND(C1625="Smelter not listed",OR(LEN(D1625)=0,LEN(E1625)=0)),1,0)</f>
        <v>0</v>
      </c>
      <c r="AB1625" s="228" t="str">
        <f t="shared" ref="AB1625:AB1655" si="241">B1625&amp;C1625</f>
        <v/>
      </c>
    </row>
    <row r="1626" spans="1:28" s="227" customFormat="1" ht="20.25">
      <c r="A1626" s="181"/>
      <c r="B1626" s="182" t="str">
        <f>IF(LEN(A1626)=0,"",INDEX('Smelter Look-up'!$A:$A,MATCH($A1626,'Smelter Look-up'!$E:$E,0)))</f>
        <v/>
      </c>
      <c r="C1626" s="186" t="str">
        <f>IF(LEN(A1626)=0,"",INDEX('Smelter Look-up'!$C:$C,MATCH($A1626,'Smelter Look-up'!$E:$E,0)))</f>
        <v/>
      </c>
      <c r="D1626" s="230" t="str">
        <f>IF(ISBLANK(A1626),"",INDEX('Smelter Look-up'!$C$5:$C$700,MATCH(A1626,'Smelter Look-up'!$E$5:$E$700,0)))</f>
        <v/>
      </c>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t="str">
        <f>IF(ISBLANK(A1627),"",INDEX('Smelter Look-up'!$C$5:$C$700,MATCH(A1627,'Smelter Look-up'!$E$5:$E$700,0)))</f>
        <v/>
      </c>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t="str">
        <f>IF(ISBLANK(A1628),"",INDEX('Smelter Look-up'!$C$5:$C$700,MATCH(A1628,'Smelter Look-up'!$E$5:$E$700,0)))</f>
        <v/>
      </c>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25">
      <c r="A1629" s="181"/>
      <c r="B1629" s="182" t="str">
        <f>IF(LEN(A1629)=0,"",INDEX('Smelter Look-up'!$A:$A,MATCH($A1629,'Smelter Look-up'!$E:$E,0)))</f>
        <v/>
      </c>
      <c r="C1629" s="186" t="str">
        <f>IF(LEN(A1629)=0,"",INDEX('Smelter Look-up'!$C:$C,MATCH($A1629,'Smelter Look-up'!$E:$E,0)))</f>
        <v/>
      </c>
      <c r="D1629" s="230" t="str">
        <f>IF(ISBLANK(A1629),"",INDEX('Smelter Look-up'!$C$5:$C$700,MATCH(A1629,'Smelter Look-up'!$E$5:$E$700,0)))</f>
        <v/>
      </c>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25">
      <c r="A1630" s="181"/>
      <c r="B1630" s="182" t="str">
        <f>IF(LEN(A1630)=0,"",INDEX('Smelter Look-up'!$A:$A,MATCH($A1630,'Smelter Look-up'!$E:$E,0)))</f>
        <v/>
      </c>
      <c r="C1630" s="186" t="str">
        <f>IF(LEN(A1630)=0,"",INDEX('Smelter Look-up'!$C:$C,MATCH($A1630,'Smelter Look-up'!$E:$E,0)))</f>
        <v/>
      </c>
      <c r="D1630" s="230" t="str">
        <f>IF(ISBLANK(A1630),"",INDEX('Smelter Look-up'!$C$5:$C$700,MATCH(A1630,'Smelter Look-up'!$E$5:$E$700,0)))</f>
        <v/>
      </c>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25">
      <c r="A1631" s="181"/>
      <c r="B1631" s="182" t="str">
        <f>IF(LEN(A1631)=0,"",INDEX('Smelter Look-up'!$A:$A,MATCH($A1631,'Smelter Look-up'!$E:$E,0)))</f>
        <v/>
      </c>
      <c r="C1631" s="186" t="str">
        <f>IF(LEN(A1631)=0,"",INDEX('Smelter Look-up'!$C:$C,MATCH($A1631,'Smelter Look-up'!$E:$E,0)))</f>
        <v/>
      </c>
      <c r="D1631" s="230" t="str">
        <f>IF(ISBLANK(A1631),"",INDEX('Smelter Look-up'!$C$5:$C$700,MATCH(A1631,'Smelter Look-up'!$E$5:$E$700,0)))</f>
        <v/>
      </c>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25">
      <c r="A1632" s="181"/>
      <c r="B1632" s="182" t="str">
        <f>IF(LEN(A1632)=0,"",INDEX('Smelter Look-up'!$A:$A,MATCH($A1632,'Smelter Look-up'!$E:$E,0)))</f>
        <v/>
      </c>
      <c r="C1632" s="186" t="str">
        <f>IF(LEN(A1632)=0,"",INDEX('Smelter Look-up'!$C:$C,MATCH($A1632,'Smelter Look-up'!$E:$E,0)))</f>
        <v/>
      </c>
      <c r="D1632" s="230" t="str">
        <f>IF(ISBLANK(A1632),"",INDEX('Smelter Look-up'!$C$5:$C$700,MATCH(A1632,'Smelter Look-up'!$E$5:$E$700,0)))</f>
        <v/>
      </c>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25">
      <c r="A1633" s="181"/>
      <c r="B1633" s="182" t="str">
        <f>IF(LEN(A1633)=0,"",INDEX('Smelter Look-up'!$A:$A,MATCH($A1633,'Smelter Look-up'!$E:$E,0)))</f>
        <v/>
      </c>
      <c r="C1633" s="186" t="str">
        <f>IF(LEN(A1633)=0,"",INDEX('Smelter Look-up'!$C:$C,MATCH($A1633,'Smelter Look-up'!$E:$E,0)))</f>
        <v/>
      </c>
      <c r="D1633" s="230" t="str">
        <f>IF(ISBLANK(A1633),"",INDEX('Smelter Look-up'!$C$5:$C$700,MATCH(A1633,'Smelter Look-up'!$E$5:$E$700,0)))</f>
        <v/>
      </c>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0"/>
        <v>0</v>
      </c>
      <c r="AB1633" s="228" t="str">
        <f t="shared" si="241"/>
        <v/>
      </c>
    </row>
    <row r="1634" spans="1:28" s="227" customFormat="1" ht="20.25">
      <c r="A1634" s="181"/>
      <c r="B1634" s="182" t="str">
        <f>IF(LEN(A1634)=0,"",INDEX('Smelter Look-up'!$A:$A,MATCH($A1634,'Smelter Look-up'!$E:$E,0)))</f>
        <v/>
      </c>
      <c r="C1634" s="186" t="str">
        <f>IF(LEN(A1634)=0,"",INDEX('Smelter Look-up'!$C:$C,MATCH($A1634,'Smelter Look-up'!$E:$E,0)))</f>
        <v/>
      </c>
      <c r="D1634" s="230" t="str">
        <f>IF(ISBLANK(A1634),"",INDEX('Smelter Look-up'!$C$5:$C$700,MATCH(A1634,'Smelter Look-up'!$E$5:$E$700,0)))</f>
        <v/>
      </c>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0"/>
        <v>0</v>
      </c>
      <c r="AB1634" s="228" t="str">
        <f t="shared" si="241"/>
        <v/>
      </c>
    </row>
    <row r="1635" spans="1:28" s="227" customFormat="1" ht="20.25">
      <c r="A1635" s="181"/>
      <c r="B1635" s="182" t="str">
        <f>IF(LEN(A1635)=0,"",INDEX('Smelter Look-up'!$A:$A,MATCH($A1635,'Smelter Look-up'!$E:$E,0)))</f>
        <v/>
      </c>
      <c r="C1635" s="186" t="str">
        <f>IF(LEN(A1635)=0,"",INDEX('Smelter Look-up'!$C:$C,MATCH($A1635,'Smelter Look-up'!$E:$E,0)))</f>
        <v/>
      </c>
      <c r="D1635" s="230" t="str">
        <f>IF(ISBLANK(A1635),"",INDEX('Smelter Look-up'!$C$5:$C$700,MATCH(A1635,'Smelter Look-up'!$E$5:$E$700,0)))</f>
        <v/>
      </c>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0"/>
        <v>0</v>
      </c>
      <c r="AB1635" s="228" t="str">
        <f t="shared" si="241"/>
        <v/>
      </c>
    </row>
    <row r="1636" spans="1:28" s="227" customFormat="1" ht="20.25">
      <c r="A1636" s="181"/>
      <c r="B1636" s="182" t="str">
        <f>IF(LEN(A1636)=0,"",INDEX('Smelter Look-up'!$A:$A,MATCH($A1636,'Smelter Look-up'!$E:$E,0)))</f>
        <v/>
      </c>
      <c r="C1636" s="186" t="str">
        <f>IF(LEN(A1636)=0,"",INDEX('Smelter Look-up'!$C:$C,MATCH($A1636,'Smelter Look-up'!$E:$E,0)))</f>
        <v/>
      </c>
      <c r="D1636" s="230" t="str">
        <f>IF(ISBLANK(A1636),"",INDEX('Smelter Look-up'!$C$5:$C$700,MATCH(A1636,'Smelter Look-up'!$E$5:$E$700,0)))</f>
        <v/>
      </c>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0"/>
        <v>0</v>
      </c>
      <c r="AB1636" s="228" t="str">
        <f t="shared" si="241"/>
        <v/>
      </c>
    </row>
    <row r="1637" spans="1:28" s="227" customFormat="1" ht="20.25">
      <c r="A1637" s="181"/>
      <c r="B1637" s="182" t="str">
        <f>IF(LEN(A1637)=0,"",INDEX('Smelter Look-up'!$A:$A,MATCH($A1637,'Smelter Look-up'!$E:$E,0)))</f>
        <v/>
      </c>
      <c r="C1637" s="186" t="str">
        <f>IF(LEN(A1637)=0,"",INDEX('Smelter Look-up'!$C:$C,MATCH($A1637,'Smelter Look-up'!$E:$E,0)))</f>
        <v/>
      </c>
      <c r="D1637" s="230" t="str">
        <f>IF(ISBLANK(A1637),"",INDEX('Smelter Look-up'!$C$5:$C$700,MATCH(A1637,'Smelter Look-up'!$E$5:$E$700,0)))</f>
        <v/>
      </c>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0"/>
        <v>0</v>
      </c>
      <c r="AB1637" s="228" t="str">
        <f t="shared" si="241"/>
        <v/>
      </c>
    </row>
    <row r="1638" spans="1:28" s="227" customFormat="1" ht="20.25">
      <c r="A1638" s="181"/>
      <c r="B1638" s="182" t="str">
        <f>IF(LEN(A1638)=0,"",INDEX('Smelter Look-up'!$A:$A,MATCH($A1638,'Smelter Look-up'!$E:$E,0)))</f>
        <v/>
      </c>
      <c r="C1638" s="186" t="str">
        <f>IF(LEN(A1638)=0,"",INDEX('Smelter Look-up'!$C:$C,MATCH($A1638,'Smelter Look-up'!$E:$E,0)))</f>
        <v/>
      </c>
      <c r="D1638" s="230" t="str">
        <f>IF(ISBLANK(A1638),"",INDEX('Smelter Look-up'!$C$5:$C$700,MATCH(A1638,'Smelter Look-up'!$E$5:$E$700,0)))</f>
        <v/>
      </c>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0"/>
        <v>0</v>
      </c>
      <c r="AB1638" s="228" t="str">
        <f t="shared" si="241"/>
        <v/>
      </c>
    </row>
    <row r="1639" spans="1:28" s="227" customFormat="1" ht="20.25">
      <c r="A1639" s="181"/>
      <c r="B1639" s="182" t="str">
        <f>IF(LEN(A1639)=0,"",INDEX('Smelter Look-up'!$A:$A,MATCH($A1639,'Smelter Look-up'!$E:$E,0)))</f>
        <v/>
      </c>
      <c r="C1639" s="186" t="str">
        <f>IF(LEN(A1639)=0,"",INDEX('Smelter Look-up'!$C:$C,MATCH($A1639,'Smelter Look-up'!$E:$E,0)))</f>
        <v/>
      </c>
      <c r="D1639" s="230" t="str">
        <f>IF(ISBLANK(A1639),"",INDEX('Smelter Look-up'!$C$5:$C$700,MATCH(A1639,'Smelter Look-up'!$E$5:$E$700,0)))</f>
        <v/>
      </c>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0"/>
        <v>0</v>
      </c>
      <c r="AB1639" s="228" t="str">
        <f t="shared" si="241"/>
        <v/>
      </c>
    </row>
    <row r="1640" spans="1:28" s="227" customFormat="1" ht="20.25">
      <c r="A1640" s="181"/>
      <c r="B1640" s="182" t="str">
        <f>IF(LEN(A1640)=0,"",INDEX('Smelter Look-up'!$A:$A,MATCH($A1640,'Smelter Look-up'!$E:$E,0)))</f>
        <v/>
      </c>
      <c r="C1640" s="186" t="str">
        <f>IF(LEN(A1640)=0,"",INDEX('Smelter Look-up'!$C:$C,MATCH($A1640,'Smelter Look-up'!$E:$E,0)))</f>
        <v/>
      </c>
      <c r="D1640" s="230" t="str">
        <f>IF(ISBLANK(A1640),"",INDEX('Smelter Look-up'!$C$5:$C$700,MATCH(A1640,'Smelter Look-up'!$E$5:$E$700,0)))</f>
        <v/>
      </c>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0"/>
        <v>0</v>
      </c>
      <c r="AB1640" s="228" t="str">
        <f t="shared" si="241"/>
        <v/>
      </c>
    </row>
    <row r="1641" spans="1:28" s="227" customFormat="1" ht="20.25">
      <c r="A1641" s="181"/>
      <c r="B1641" s="182" t="str">
        <f>IF(LEN(A1641)=0,"",INDEX('Smelter Look-up'!$A:$A,MATCH($A1641,'Smelter Look-up'!$E:$E,0)))</f>
        <v/>
      </c>
      <c r="C1641" s="186" t="str">
        <f>IF(LEN(A1641)=0,"",INDEX('Smelter Look-up'!$C:$C,MATCH($A1641,'Smelter Look-up'!$E:$E,0)))</f>
        <v/>
      </c>
      <c r="D1641" s="230" t="str">
        <f>IF(ISBLANK(A1641),"",INDEX('Smelter Look-up'!$C$5:$C$700,MATCH(A1641,'Smelter Look-up'!$E$5:$E$700,0)))</f>
        <v/>
      </c>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25">
      <c r="A1642" s="181"/>
      <c r="B1642" s="182" t="str">
        <f>IF(LEN(A1642)=0,"",INDEX('Smelter Look-up'!$A:$A,MATCH($A1642,'Smelter Look-up'!$E:$E,0)))</f>
        <v/>
      </c>
      <c r="C1642" s="186" t="str">
        <f>IF(LEN(A1642)=0,"",INDEX('Smelter Look-up'!$C:$C,MATCH($A1642,'Smelter Look-up'!$E:$E,0)))</f>
        <v/>
      </c>
      <c r="D1642" s="230" t="str">
        <f>IF(ISBLANK(A1642),"",INDEX('Smelter Look-up'!$C$5:$C$700,MATCH(A1642,'Smelter Look-up'!$E$5:$E$700,0)))</f>
        <v/>
      </c>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25">
      <c r="A1643" s="181"/>
      <c r="B1643" s="182" t="str">
        <f>IF(LEN(A1643)=0,"",INDEX('Smelter Look-up'!$A:$A,MATCH($A1643,'Smelter Look-up'!$E:$E,0)))</f>
        <v/>
      </c>
      <c r="C1643" s="186" t="str">
        <f>IF(LEN(A1643)=0,"",INDEX('Smelter Look-up'!$C:$C,MATCH($A1643,'Smelter Look-up'!$E:$E,0)))</f>
        <v/>
      </c>
      <c r="D1643" s="230" t="str">
        <f>IF(ISBLANK(A1643),"",INDEX('Smelter Look-up'!$C$5:$C$700,MATCH(A1643,'Smelter Look-up'!$E$5:$E$700,0)))</f>
        <v/>
      </c>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0"/>
        <v>0</v>
      </c>
      <c r="AB1643" s="228" t="str">
        <f t="shared" si="241"/>
        <v/>
      </c>
    </row>
    <row r="1644" spans="1:28" s="227" customFormat="1" ht="20.25">
      <c r="A1644" s="181"/>
      <c r="B1644" s="182" t="str">
        <f>IF(LEN(A1644)=0,"",INDEX('Smelter Look-up'!$A:$A,MATCH($A1644,'Smelter Look-up'!$E:$E,0)))</f>
        <v/>
      </c>
      <c r="C1644" s="186" t="str">
        <f>IF(LEN(A1644)=0,"",INDEX('Smelter Look-up'!$C:$C,MATCH($A1644,'Smelter Look-up'!$E:$E,0)))</f>
        <v/>
      </c>
      <c r="D1644" s="230" t="str">
        <f>IF(ISBLANK(A1644),"",INDEX('Smelter Look-up'!$C$5:$C$700,MATCH(A1644,'Smelter Look-up'!$E$5:$E$700,0)))</f>
        <v/>
      </c>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0"/>
        <v>0</v>
      </c>
      <c r="AB1644" s="228" t="str">
        <f t="shared" si="241"/>
        <v/>
      </c>
    </row>
    <row r="1645" spans="1:28" s="227" customFormat="1" ht="20.25">
      <c r="A1645" s="181"/>
      <c r="B1645" s="182" t="str">
        <f>IF(LEN(A1645)=0,"",INDEX('Smelter Look-up'!$A:$A,MATCH($A1645,'Smelter Look-up'!$E:$E,0)))</f>
        <v/>
      </c>
      <c r="C1645" s="186" t="str">
        <f>IF(LEN(A1645)=0,"",INDEX('Smelter Look-up'!$C:$C,MATCH($A1645,'Smelter Look-up'!$E:$E,0)))</f>
        <v/>
      </c>
      <c r="D1645" s="230" t="str">
        <f>IF(ISBLANK(A1645),"",INDEX('Smelter Look-up'!$C$5:$C$700,MATCH(A1645,'Smelter Look-up'!$E$5:$E$700,0)))</f>
        <v/>
      </c>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0"/>
        <v>0</v>
      </c>
      <c r="AB1645" s="228" t="str">
        <f t="shared" si="241"/>
        <v/>
      </c>
    </row>
    <row r="1646" spans="1:28" s="227" customFormat="1" ht="20.25">
      <c r="A1646" s="181"/>
      <c r="B1646" s="182" t="str">
        <f>IF(LEN(A1646)=0,"",INDEX('Smelter Look-up'!$A:$A,MATCH($A1646,'Smelter Look-up'!$E:$E,0)))</f>
        <v/>
      </c>
      <c r="C1646" s="186" t="str">
        <f>IF(LEN(A1646)=0,"",INDEX('Smelter Look-up'!$C:$C,MATCH($A1646,'Smelter Look-up'!$E:$E,0)))</f>
        <v/>
      </c>
      <c r="D1646" s="230" t="str">
        <f>IF(ISBLANK(A1646),"",INDEX('Smelter Look-up'!$C$5:$C$700,MATCH(A1646,'Smelter Look-up'!$E$5:$E$700,0)))</f>
        <v/>
      </c>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0"/>
        <v>0</v>
      </c>
      <c r="AB1646" s="228" t="str">
        <f t="shared" si="241"/>
        <v/>
      </c>
    </row>
    <row r="1647" spans="1:28" s="227" customFormat="1" ht="20.25">
      <c r="A1647" s="181"/>
      <c r="B1647" s="182" t="str">
        <f>IF(LEN(A1647)=0,"",INDEX('Smelter Look-up'!$A:$A,MATCH($A1647,'Smelter Look-up'!$E:$E,0)))</f>
        <v/>
      </c>
      <c r="C1647" s="186" t="str">
        <f>IF(LEN(A1647)=0,"",INDEX('Smelter Look-up'!$C:$C,MATCH($A1647,'Smelter Look-up'!$E:$E,0)))</f>
        <v/>
      </c>
      <c r="D1647" s="230" t="str">
        <f>IF(ISBLANK(A1647),"",INDEX('Smelter Look-up'!$C$5:$C$700,MATCH(A1647,'Smelter Look-up'!$E$5:$E$700,0)))</f>
        <v/>
      </c>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0"/>
        <v>0</v>
      </c>
      <c r="AB1647" s="228" t="str">
        <f t="shared" si="241"/>
        <v/>
      </c>
    </row>
    <row r="1648" spans="1:28" s="227" customFormat="1" ht="20.25">
      <c r="A1648" s="181"/>
      <c r="B1648" s="182" t="str">
        <f>IF(LEN(A1648)=0,"",INDEX('Smelter Look-up'!$A:$A,MATCH($A1648,'Smelter Look-up'!$E:$E,0)))</f>
        <v/>
      </c>
      <c r="C1648" s="186" t="str">
        <f>IF(LEN(A1648)=0,"",INDEX('Smelter Look-up'!$C:$C,MATCH($A1648,'Smelter Look-up'!$E:$E,0)))</f>
        <v/>
      </c>
      <c r="D1648" s="230" t="str">
        <f>IF(ISBLANK(A1648),"",INDEX('Smelter Look-up'!$C$5:$C$700,MATCH(A1648,'Smelter Look-up'!$E$5:$E$700,0)))</f>
        <v/>
      </c>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0"/>
        <v>0</v>
      </c>
      <c r="AB1648" s="228" t="str">
        <f t="shared" si="241"/>
        <v/>
      </c>
    </row>
    <row r="1649" spans="1:28" s="227" customFormat="1" ht="20.25">
      <c r="A1649" s="181"/>
      <c r="B1649" s="182" t="str">
        <f>IF(LEN(A1649)=0,"",INDEX('Smelter Look-up'!$A:$A,MATCH($A1649,'Smelter Look-up'!$E:$E,0)))</f>
        <v/>
      </c>
      <c r="C1649" s="186" t="str">
        <f>IF(LEN(A1649)=0,"",INDEX('Smelter Look-up'!$C:$C,MATCH($A1649,'Smelter Look-up'!$E:$E,0)))</f>
        <v/>
      </c>
      <c r="D1649" s="230" t="str">
        <f>IF(ISBLANK(A1649),"",INDEX('Smelter Look-up'!$C$5:$C$700,MATCH(A1649,'Smelter Look-up'!$E$5:$E$700,0)))</f>
        <v/>
      </c>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0"/>
        <v>0</v>
      </c>
      <c r="AB1649" s="228" t="str">
        <f t="shared" si="241"/>
        <v/>
      </c>
    </row>
    <row r="1650" spans="1:28" s="227" customFormat="1" ht="20.25">
      <c r="A1650" s="181"/>
      <c r="B1650" s="182" t="str">
        <f>IF(LEN(A1650)=0,"",INDEX('Smelter Look-up'!$A:$A,MATCH($A1650,'Smelter Look-up'!$E:$E,0)))</f>
        <v/>
      </c>
      <c r="C1650" s="186" t="str">
        <f>IF(LEN(A1650)=0,"",INDEX('Smelter Look-up'!$C:$C,MATCH($A1650,'Smelter Look-up'!$E:$E,0)))</f>
        <v/>
      </c>
      <c r="D1650" s="230" t="str">
        <f>IF(ISBLANK(A1650),"",INDEX('Smelter Look-up'!$C$5:$C$700,MATCH(A1650,'Smelter Look-up'!$E$5:$E$700,0)))</f>
        <v/>
      </c>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0"/>
        <v>0</v>
      </c>
      <c r="AB1650" s="228" t="str">
        <f t="shared" si="241"/>
        <v/>
      </c>
    </row>
    <row r="1651" spans="1:28" s="227" customFormat="1" ht="20.25">
      <c r="A1651" s="181"/>
      <c r="B1651" s="182" t="str">
        <f>IF(LEN(A1651)=0,"",INDEX('Smelter Look-up'!$A:$A,MATCH($A1651,'Smelter Look-up'!$E:$E,0)))</f>
        <v/>
      </c>
      <c r="C1651" s="186" t="str">
        <f>IF(LEN(A1651)=0,"",INDEX('Smelter Look-up'!$C:$C,MATCH($A1651,'Smelter Look-up'!$E:$E,0)))</f>
        <v/>
      </c>
      <c r="D1651" s="230" t="str">
        <f>IF(ISBLANK(A1651),"",INDEX('Smelter Look-up'!$C$5:$C$700,MATCH(A1651,'Smelter Look-up'!$E$5:$E$700,0)))</f>
        <v/>
      </c>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0"/>
        <v>0</v>
      </c>
      <c r="AB1651" s="228" t="str">
        <f t="shared" si="241"/>
        <v/>
      </c>
    </row>
    <row r="1652" spans="1:28" s="227" customFormat="1" ht="20.25">
      <c r="A1652" s="181"/>
      <c r="B1652" s="182" t="str">
        <f>IF(LEN(A1652)=0,"",INDEX('Smelter Look-up'!$A:$A,MATCH($A1652,'Smelter Look-up'!$E:$E,0)))</f>
        <v/>
      </c>
      <c r="C1652" s="186" t="str">
        <f>IF(LEN(A1652)=0,"",INDEX('Smelter Look-up'!$C:$C,MATCH($A1652,'Smelter Look-up'!$E:$E,0)))</f>
        <v/>
      </c>
      <c r="D1652" s="230" t="str">
        <f>IF(ISBLANK(A1652),"",INDEX('Smelter Look-up'!$C$5:$C$700,MATCH(A1652,'Smelter Look-up'!$E$5:$E$700,0)))</f>
        <v/>
      </c>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0"/>
        <v>0</v>
      </c>
      <c r="AB1652" s="228" t="str">
        <f t="shared" si="241"/>
        <v/>
      </c>
    </row>
    <row r="1653" spans="1:28" s="227" customFormat="1" ht="20.25">
      <c r="A1653" s="181"/>
      <c r="B1653" s="182" t="str">
        <f>IF(LEN(A1653)=0,"",INDEX('Smelter Look-up'!$A:$A,MATCH($A1653,'Smelter Look-up'!$E:$E,0)))</f>
        <v/>
      </c>
      <c r="C1653" s="186" t="str">
        <f>IF(LEN(A1653)=0,"",INDEX('Smelter Look-up'!$C:$C,MATCH($A1653,'Smelter Look-up'!$E:$E,0)))</f>
        <v/>
      </c>
      <c r="D1653" s="230" t="str">
        <f>IF(ISBLANK(A1653),"",INDEX('Smelter Look-up'!$C$5:$C$700,MATCH(A1653,'Smelter Look-up'!$E$5:$E$700,0)))</f>
        <v/>
      </c>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0"/>
        <v>0</v>
      </c>
      <c r="AB1653" s="228" t="str">
        <f t="shared" si="241"/>
        <v/>
      </c>
    </row>
    <row r="1654" spans="1:28" s="227" customFormat="1" ht="20.25">
      <c r="A1654" s="181"/>
      <c r="B1654" s="182" t="str">
        <f>IF(LEN(A1654)=0,"",INDEX('Smelter Look-up'!$A:$A,MATCH($A1654,'Smelter Look-up'!$E:$E,0)))</f>
        <v/>
      </c>
      <c r="C1654" s="186" t="str">
        <f>IF(LEN(A1654)=0,"",INDEX('Smelter Look-up'!$C:$C,MATCH($A1654,'Smelter Look-up'!$E:$E,0)))</f>
        <v/>
      </c>
      <c r="D1654" s="230" t="str">
        <f>IF(ISBLANK(A1654),"",INDEX('Smelter Look-up'!$C$5:$C$700,MATCH(A1654,'Smelter Look-up'!$E$5:$E$700,0)))</f>
        <v/>
      </c>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0"/>
        <v>0</v>
      </c>
      <c r="AB1654" s="228" t="str">
        <f t="shared" si="241"/>
        <v/>
      </c>
    </row>
    <row r="1655" spans="1:28" s="227" customFormat="1" ht="20.25">
      <c r="A1655" s="181"/>
      <c r="B1655" s="182" t="str">
        <f>IF(LEN(A1655)=0,"",INDEX('Smelter Look-up'!$A:$A,MATCH($A1655,'Smelter Look-up'!$E:$E,0)))</f>
        <v/>
      </c>
      <c r="C1655" s="186" t="str">
        <f>IF(LEN(A1655)=0,"",INDEX('Smelter Look-up'!$C:$C,MATCH($A1655,'Smelter Look-up'!$E:$E,0)))</f>
        <v/>
      </c>
      <c r="D1655" s="230" t="str">
        <f>IF(ISBLANK(A1655),"",INDEX('Smelter Look-up'!$C$5:$C$700,MATCH(A1655,'Smelter Look-up'!$E$5:$E$700,0)))</f>
        <v/>
      </c>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0"/>
        <v>0</v>
      </c>
      <c r="AB1655" s="228" t="str">
        <f t="shared" si="241"/>
        <v/>
      </c>
    </row>
    <row r="1656" spans="1:28" s="227" customFormat="1" ht="20.25">
      <c r="A1656" s="181"/>
      <c r="B1656" s="182" t="str">
        <f>IF(LEN(A1656)=0,"",INDEX('Smelter Look-up'!$A:$A,MATCH($A1656,'Smelter Look-up'!$E:$E,0)))</f>
        <v/>
      </c>
      <c r="C1656" s="186" t="str">
        <f>IF(LEN(A1656)=0,"",INDEX('Smelter Look-up'!$C:$C,MATCH($A1656,'Smelter Look-up'!$E:$E,0)))</f>
        <v/>
      </c>
      <c r="D1656" s="230" t="str">
        <f>IF(ISBLANK(A1656),"",INDEX('Smelter Look-up'!$C$5:$C$700,MATCH(A1656,'Smelter Look-up'!$E$5:$E$700,0)))</f>
        <v/>
      </c>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42">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43">IF(AND(C1656="Smelter not listed",OR(LEN(D1656)=0,LEN(E1656)=0)),1,0)</f>
        <v>0</v>
      </c>
      <c r="AB1656" s="228" t="str">
        <f t="shared" ref="AB1656" si="244">B1656&amp;C1656</f>
        <v/>
      </c>
    </row>
    <row r="1657" spans="1:28" s="227" customFormat="1" ht="20.25">
      <c r="A1657" s="181"/>
      <c r="B1657" s="182" t="str">
        <f>IF(LEN(A1657)=0,"",INDEX('Smelter Look-up'!$A:$A,MATCH($A1657,'Smelter Look-up'!$E:$E,0)))</f>
        <v/>
      </c>
      <c r="C1657" s="186" t="str">
        <f>IF(LEN(A1657)=0,"",INDEX('Smelter Look-up'!$C:$C,MATCH($A1657,'Smelter Look-up'!$E:$E,0)))</f>
        <v/>
      </c>
      <c r="D1657" s="230" t="str">
        <f>IF(ISBLANK(A1657),"",INDEX('Smelter Look-up'!$C$5:$C$700,MATCH(A1657,'Smelter Look-up'!$E$5:$E$700,0)))</f>
        <v/>
      </c>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45">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46">IF(AND(C1657="Smelter not listed",OR(LEN(D1657)=0,LEN(E1657)=0)),1,0)</f>
        <v>0</v>
      </c>
      <c r="AB1657" s="228" t="str">
        <f t="shared" ref="AB1657:AB1688" si="247">B1657&amp;C1657</f>
        <v/>
      </c>
    </row>
    <row r="1658" spans="1:28" s="227" customFormat="1" ht="20.25">
      <c r="A1658" s="181"/>
      <c r="B1658" s="182" t="str">
        <f>IF(LEN(A1658)=0,"",INDEX('Smelter Look-up'!$A:$A,MATCH($A1658,'Smelter Look-up'!$E:$E,0)))</f>
        <v/>
      </c>
      <c r="C1658" s="186" t="str">
        <f>IF(LEN(A1658)=0,"",INDEX('Smelter Look-up'!$C:$C,MATCH($A1658,'Smelter Look-up'!$E:$E,0)))</f>
        <v/>
      </c>
      <c r="D1658" s="230" t="str">
        <f>IF(ISBLANK(A1658),"",INDEX('Smelter Look-up'!$C$5:$C$700,MATCH(A1658,'Smelter Look-up'!$E$5:$E$700,0)))</f>
        <v/>
      </c>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25">
      <c r="A1659" s="181"/>
      <c r="B1659" s="182" t="str">
        <f>IF(LEN(A1659)=0,"",INDEX('Smelter Look-up'!$A:$A,MATCH($A1659,'Smelter Look-up'!$E:$E,0)))</f>
        <v/>
      </c>
      <c r="C1659" s="186" t="str">
        <f>IF(LEN(A1659)=0,"",INDEX('Smelter Look-up'!$C:$C,MATCH($A1659,'Smelter Look-up'!$E:$E,0)))</f>
        <v/>
      </c>
      <c r="D1659" s="230" t="str">
        <f>IF(ISBLANK(A1659),"",INDEX('Smelter Look-up'!$C$5:$C$700,MATCH(A1659,'Smelter Look-up'!$E$5:$E$700,0)))</f>
        <v/>
      </c>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25">
      <c r="A1660" s="181"/>
      <c r="B1660" s="182" t="str">
        <f>IF(LEN(A1660)=0,"",INDEX('Smelter Look-up'!$A:$A,MATCH($A1660,'Smelter Look-up'!$E:$E,0)))</f>
        <v/>
      </c>
      <c r="C1660" s="186" t="str">
        <f>IF(LEN(A1660)=0,"",INDEX('Smelter Look-up'!$C:$C,MATCH($A1660,'Smelter Look-up'!$E:$E,0)))</f>
        <v/>
      </c>
      <c r="D1660" s="230" t="str">
        <f>IF(ISBLANK(A1660),"",INDEX('Smelter Look-up'!$C$5:$C$700,MATCH(A1660,'Smelter Look-up'!$E$5:$E$700,0)))</f>
        <v/>
      </c>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25">
      <c r="A1661" s="181"/>
      <c r="B1661" s="182" t="str">
        <f>IF(LEN(A1661)=0,"",INDEX('Smelter Look-up'!$A:$A,MATCH($A1661,'Smelter Look-up'!$E:$E,0)))</f>
        <v/>
      </c>
      <c r="C1661" s="186" t="str">
        <f>IF(LEN(A1661)=0,"",INDEX('Smelter Look-up'!$C:$C,MATCH($A1661,'Smelter Look-up'!$E:$E,0)))</f>
        <v/>
      </c>
      <c r="D1661" s="230" t="str">
        <f>IF(ISBLANK(A1661),"",INDEX('Smelter Look-up'!$C$5:$C$700,MATCH(A1661,'Smelter Look-up'!$E$5:$E$700,0)))</f>
        <v/>
      </c>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25">
      <c r="A1662" s="181"/>
      <c r="B1662" s="182" t="str">
        <f>IF(LEN(A1662)=0,"",INDEX('Smelter Look-up'!$A:$A,MATCH($A1662,'Smelter Look-up'!$E:$E,0)))</f>
        <v/>
      </c>
      <c r="C1662" s="186" t="str">
        <f>IF(LEN(A1662)=0,"",INDEX('Smelter Look-up'!$C:$C,MATCH($A1662,'Smelter Look-up'!$E:$E,0)))</f>
        <v/>
      </c>
      <c r="D1662" s="230" t="str">
        <f>IF(ISBLANK(A1662),"",INDEX('Smelter Look-up'!$C$5:$C$700,MATCH(A1662,'Smelter Look-up'!$E$5:$E$700,0)))</f>
        <v/>
      </c>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25">
      <c r="A1663" s="181"/>
      <c r="B1663" s="182" t="str">
        <f>IF(LEN(A1663)=0,"",INDEX('Smelter Look-up'!$A:$A,MATCH($A1663,'Smelter Look-up'!$E:$E,0)))</f>
        <v/>
      </c>
      <c r="C1663" s="186" t="str">
        <f>IF(LEN(A1663)=0,"",INDEX('Smelter Look-up'!$C:$C,MATCH($A1663,'Smelter Look-up'!$E:$E,0)))</f>
        <v/>
      </c>
      <c r="D1663" s="230" t="str">
        <f>IF(ISBLANK(A1663),"",INDEX('Smelter Look-up'!$C$5:$C$700,MATCH(A1663,'Smelter Look-up'!$E$5:$E$700,0)))</f>
        <v/>
      </c>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25">
      <c r="A1664" s="181"/>
      <c r="B1664" s="182" t="str">
        <f>IF(LEN(A1664)=0,"",INDEX('Smelter Look-up'!$A:$A,MATCH($A1664,'Smelter Look-up'!$E:$E,0)))</f>
        <v/>
      </c>
      <c r="C1664" s="186" t="str">
        <f>IF(LEN(A1664)=0,"",INDEX('Smelter Look-up'!$C:$C,MATCH($A1664,'Smelter Look-up'!$E:$E,0)))</f>
        <v/>
      </c>
      <c r="D1664" s="230" t="str">
        <f>IF(ISBLANK(A1664),"",INDEX('Smelter Look-up'!$C$5:$C$700,MATCH(A1664,'Smelter Look-up'!$E$5:$E$700,0)))</f>
        <v/>
      </c>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25">
      <c r="A1665" s="181"/>
      <c r="B1665" s="182" t="str">
        <f>IF(LEN(A1665)=0,"",INDEX('Smelter Look-up'!$A:$A,MATCH($A1665,'Smelter Look-up'!$E:$E,0)))</f>
        <v/>
      </c>
      <c r="C1665" s="186" t="str">
        <f>IF(LEN(A1665)=0,"",INDEX('Smelter Look-up'!$C:$C,MATCH($A1665,'Smelter Look-up'!$E:$E,0)))</f>
        <v/>
      </c>
      <c r="D1665" s="230" t="str">
        <f>IF(ISBLANK(A1665),"",INDEX('Smelter Look-up'!$C$5:$C$700,MATCH(A1665,'Smelter Look-up'!$E$5:$E$700,0)))</f>
        <v/>
      </c>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25">
      <c r="A1666" s="181"/>
      <c r="B1666" s="182" t="str">
        <f>IF(LEN(A1666)=0,"",INDEX('Smelter Look-up'!$A:$A,MATCH($A1666,'Smelter Look-up'!$E:$E,0)))</f>
        <v/>
      </c>
      <c r="C1666" s="186" t="str">
        <f>IF(LEN(A1666)=0,"",INDEX('Smelter Look-up'!$C:$C,MATCH($A1666,'Smelter Look-up'!$E:$E,0)))</f>
        <v/>
      </c>
      <c r="D1666" s="230" t="str">
        <f>IF(ISBLANK(A1666),"",INDEX('Smelter Look-up'!$C$5:$C$700,MATCH(A1666,'Smelter Look-up'!$E$5:$E$700,0)))</f>
        <v/>
      </c>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25">
      <c r="A1667" s="181"/>
      <c r="B1667" s="182" t="str">
        <f>IF(LEN(A1667)=0,"",INDEX('Smelter Look-up'!$A:$A,MATCH($A1667,'Smelter Look-up'!$E:$E,0)))</f>
        <v/>
      </c>
      <c r="C1667" s="186" t="str">
        <f>IF(LEN(A1667)=0,"",INDEX('Smelter Look-up'!$C:$C,MATCH($A1667,'Smelter Look-up'!$E:$E,0)))</f>
        <v/>
      </c>
      <c r="D1667" s="230" t="str">
        <f>IF(ISBLANK(A1667),"",INDEX('Smelter Look-up'!$C$5:$C$700,MATCH(A1667,'Smelter Look-up'!$E$5:$E$700,0)))</f>
        <v/>
      </c>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25">
      <c r="A1668" s="181"/>
      <c r="B1668" s="182" t="str">
        <f>IF(LEN(A1668)=0,"",INDEX('Smelter Look-up'!$A:$A,MATCH($A1668,'Smelter Look-up'!$E:$E,0)))</f>
        <v/>
      </c>
      <c r="C1668" s="186" t="str">
        <f>IF(LEN(A1668)=0,"",INDEX('Smelter Look-up'!$C:$C,MATCH($A1668,'Smelter Look-up'!$E:$E,0)))</f>
        <v/>
      </c>
      <c r="D1668" s="230" t="str">
        <f>IF(ISBLANK(A1668),"",INDEX('Smelter Look-up'!$C$5:$C$700,MATCH(A1668,'Smelter Look-up'!$E$5:$E$700,0)))</f>
        <v/>
      </c>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25">
      <c r="A1669" s="181"/>
      <c r="B1669" s="182" t="str">
        <f>IF(LEN(A1669)=0,"",INDEX('Smelter Look-up'!$A:$A,MATCH($A1669,'Smelter Look-up'!$E:$E,0)))</f>
        <v/>
      </c>
      <c r="C1669" s="186" t="str">
        <f>IF(LEN(A1669)=0,"",INDEX('Smelter Look-up'!$C:$C,MATCH($A1669,'Smelter Look-up'!$E:$E,0)))</f>
        <v/>
      </c>
      <c r="D1669" s="230" t="str">
        <f>IF(ISBLANK(A1669),"",INDEX('Smelter Look-up'!$C$5:$C$700,MATCH(A1669,'Smelter Look-up'!$E$5:$E$700,0)))</f>
        <v/>
      </c>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25">
      <c r="A1670" s="181"/>
      <c r="B1670" s="182" t="str">
        <f>IF(LEN(A1670)=0,"",INDEX('Smelter Look-up'!$A:$A,MATCH($A1670,'Smelter Look-up'!$E:$E,0)))</f>
        <v/>
      </c>
      <c r="C1670" s="186" t="str">
        <f>IF(LEN(A1670)=0,"",INDEX('Smelter Look-up'!$C:$C,MATCH($A1670,'Smelter Look-up'!$E:$E,0)))</f>
        <v/>
      </c>
      <c r="D1670" s="230" t="str">
        <f>IF(ISBLANK(A1670),"",INDEX('Smelter Look-up'!$C$5:$C$700,MATCH(A1670,'Smelter Look-up'!$E$5:$E$700,0)))</f>
        <v/>
      </c>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25">
      <c r="A1671" s="181"/>
      <c r="B1671" s="182" t="str">
        <f>IF(LEN(A1671)=0,"",INDEX('Smelter Look-up'!$A:$A,MATCH($A1671,'Smelter Look-up'!$E:$E,0)))</f>
        <v/>
      </c>
      <c r="C1671" s="186" t="str">
        <f>IF(LEN(A1671)=0,"",INDEX('Smelter Look-up'!$C:$C,MATCH($A1671,'Smelter Look-up'!$E:$E,0)))</f>
        <v/>
      </c>
      <c r="D1671" s="230" t="str">
        <f>IF(ISBLANK(A1671),"",INDEX('Smelter Look-up'!$C$5:$C$700,MATCH(A1671,'Smelter Look-up'!$E$5:$E$700,0)))</f>
        <v/>
      </c>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6"/>
        <v>0</v>
      </c>
      <c r="AB1671" s="228" t="str">
        <f t="shared" si="247"/>
        <v/>
      </c>
    </row>
    <row r="1672" spans="1:28" s="227" customFormat="1" ht="20.25">
      <c r="A1672" s="181"/>
      <c r="B1672" s="182" t="str">
        <f>IF(LEN(A1672)=0,"",INDEX('Smelter Look-up'!$A:$A,MATCH($A1672,'Smelter Look-up'!$E:$E,0)))</f>
        <v/>
      </c>
      <c r="C1672" s="186" t="str">
        <f>IF(LEN(A1672)=0,"",INDEX('Smelter Look-up'!$C:$C,MATCH($A1672,'Smelter Look-up'!$E:$E,0)))</f>
        <v/>
      </c>
      <c r="D1672" s="230" t="str">
        <f>IF(ISBLANK(A1672),"",INDEX('Smelter Look-up'!$C$5:$C$700,MATCH(A1672,'Smelter Look-up'!$E$5:$E$700,0)))</f>
        <v/>
      </c>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6"/>
        <v>0</v>
      </c>
      <c r="AB1672" s="228" t="str">
        <f t="shared" si="247"/>
        <v/>
      </c>
    </row>
    <row r="1673" spans="1:28" s="227" customFormat="1" ht="20.25">
      <c r="A1673" s="181"/>
      <c r="B1673" s="182" t="str">
        <f>IF(LEN(A1673)=0,"",INDEX('Smelter Look-up'!$A:$A,MATCH($A1673,'Smelter Look-up'!$E:$E,0)))</f>
        <v/>
      </c>
      <c r="C1673" s="186" t="str">
        <f>IF(LEN(A1673)=0,"",INDEX('Smelter Look-up'!$C:$C,MATCH($A1673,'Smelter Look-up'!$E:$E,0)))</f>
        <v/>
      </c>
      <c r="D1673" s="230" t="str">
        <f>IF(ISBLANK(A1673),"",INDEX('Smelter Look-up'!$C$5:$C$700,MATCH(A1673,'Smelter Look-up'!$E$5:$E$700,0)))</f>
        <v/>
      </c>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25">
      <c r="A1674" s="181"/>
      <c r="B1674" s="182" t="str">
        <f>IF(LEN(A1674)=0,"",INDEX('Smelter Look-up'!$A:$A,MATCH($A1674,'Smelter Look-up'!$E:$E,0)))</f>
        <v/>
      </c>
      <c r="C1674" s="186" t="str">
        <f>IF(LEN(A1674)=0,"",INDEX('Smelter Look-up'!$C:$C,MATCH($A1674,'Smelter Look-up'!$E:$E,0)))</f>
        <v/>
      </c>
      <c r="D1674" s="230" t="str">
        <f>IF(ISBLANK(A1674),"",INDEX('Smelter Look-up'!$C$5:$C$700,MATCH(A1674,'Smelter Look-up'!$E$5:$E$700,0)))</f>
        <v/>
      </c>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25">
      <c r="A1675" s="181"/>
      <c r="B1675" s="182" t="str">
        <f>IF(LEN(A1675)=0,"",INDEX('Smelter Look-up'!$A:$A,MATCH($A1675,'Smelter Look-up'!$E:$E,0)))</f>
        <v/>
      </c>
      <c r="C1675" s="186" t="str">
        <f>IF(LEN(A1675)=0,"",INDEX('Smelter Look-up'!$C:$C,MATCH($A1675,'Smelter Look-up'!$E:$E,0)))</f>
        <v/>
      </c>
      <c r="D1675" s="230" t="str">
        <f>IF(ISBLANK(A1675),"",INDEX('Smelter Look-up'!$C$5:$C$700,MATCH(A1675,'Smelter Look-up'!$E$5:$E$700,0)))</f>
        <v/>
      </c>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25">
      <c r="A1676" s="181"/>
      <c r="B1676" s="182" t="str">
        <f>IF(LEN(A1676)=0,"",INDEX('Smelter Look-up'!$A:$A,MATCH($A1676,'Smelter Look-up'!$E:$E,0)))</f>
        <v/>
      </c>
      <c r="C1676" s="186" t="str">
        <f>IF(LEN(A1676)=0,"",INDEX('Smelter Look-up'!$C:$C,MATCH($A1676,'Smelter Look-up'!$E:$E,0)))</f>
        <v/>
      </c>
      <c r="D1676" s="230" t="str">
        <f>IF(ISBLANK(A1676),"",INDEX('Smelter Look-up'!$C$5:$C$700,MATCH(A1676,'Smelter Look-up'!$E$5:$E$700,0)))</f>
        <v/>
      </c>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5"/>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6"/>
        <v>0</v>
      </c>
      <c r="AB1676" s="228" t="str">
        <f t="shared" si="247"/>
        <v/>
      </c>
    </row>
    <row r="1677" spans="1:28" s="227" customFormat="1" ht="20.25">
      <c r="A1677" s="181"/>
      <c r="B1677" s="182" t="str">
        <f>IF(LEN(A1677)=0,"",INDEX('Smelter Look-up'!$A:$A,MATCH($A1677,'Smelter Look-up'!$E:$E,0)))</f>
        <v/>
      </c>
      <c r="C1677" s="186" t="str">
        <f>IF(LEN(A1677)=0,"",INDEX('Smelter Look-up'!$C:$C,MATCH($A1677,'Smelter Look-up'!$E:$E,0)))</f>
        <v/>
      </c>
      <c r="D1677" s="230" t="str">
        <f>IF(ISBLANK(A1677),"",INDEX('Smelter Look-up'!$C$5:$C$700,MATCH(A1677,'Smelter Look-up'!$E$5:$E$700,0)))</f>
        <v/>
      </c>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6"/>
        <v>0</v>
      </c>
      <c r="AB1677" s="228" t="str">
        <f t="shared" si="247"/>
        <v/>
      </c>
    </row>
    <row r="1678" spans="1:28" s="227" customFormat="1" ht="20.25">
      <c r="A1678" s="181"/>
      <c r="B1678" s="182" t="str">
        <f>IF(LEN(A1678)=0,"",INDEX('Smelter Look-up'!$A:$A,MATCH($A1678,'Smelter Look-up'!$E:$E,0)))</f>
        <v/>
      </c>
      <c r="C1678" s="186" t="str">
        <f>IF(LEN(A1678)=0,"",INDEX('Smelter Look-up'!$C:$C,MATCH($A1678,'Smelter Look-up'!$E:$E,0)))</f>
        <v/>
      </c>
      <c r="D1678" s="230" t="str">
        <f>IF(ISBLANK(A1678),"",INDEX('Smelter Look-up'!$C$5:$C$700,MATCH(A1678,'Smelter Look-up'!$E$5:$E$700,0)))</f>
        <v/>
      </c>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6"/>
        <v>0</v>
      </c>
      <c r="AB1678" s="228" t="str">
        <f t="shared" si="247"/>
        <v/>
      </c>
    </row>
    <row r="1679" spans="1:28" s="227" customFormat="1" ht="20.25">
      <c r="A1679" s="181"/>
      <c r="B1679" s="182" t="str">
        <f>IF(LEN(A1679)=0,"",INDEX('Smelter Look-up'!$A:$A,MATCH($A1679,'Smelter Look-up'!$E:$E,0)))</f>
        <v/>
      </c>
      <c r="C1679" s="186" t="str">
        <f>IF(LEN(A1679)=0,"",INDEX('Smelter Look-up'!$C:$C,MATCH($A1679,'Smelter Look-up'!$E:$E,0)))</f>
        <v/>
      </c>
      <c r="D1679" s="230" t="str">
        <f>IF(ISBLANK(A1679),"",INDEX('Smelter Look-up'!$C$5:$C$700,MATCH(A1679,'Smelter Look-up'!$E$5:$E$700,0)))</f>
        <v/>
      </c>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6"/>
        <v>0</v>
      </c>
      <c r="AB1679" s="228" t="str">
        <f t="shared" si="247"/>
        <v/>
      </c>
    </row>
    <row r="1680" spans="1:28" s="227" customFormat="1" ht="20.25">
      <c r="A1680" s="181"/>
      <c r="B1680" s="182" t="str">
        <f>IF(LEN(A1680)=0,"",INDEX('Smelter Look-up'!$A:$A,MATCH($A1680,'Smelter Look-up'!$E:$E,0)))</f>
        <v/>
      </c>
      <c r="C1680" s="186" t="str">
        <f>IF(LEN(A1680)=0,"",INDEX('Smelter Look-up'!$C:$C,MATCH($A1680,'Smelter Look-up'!$E:$E,0)))</f>
        <v/>
      </c>
      <c r="D1680" s="230" t="str">
        <f>IF(ISBLANK(A1680),"",INDEX('Smelter Look-up'!$C$5:$C$700,MATCH(A1680,'Smelter Look-up'!$E$5:$E$700,0)))</f>
        <v/>
      </c>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6"/>
        <v>0</v>
      </c>
      <c r="AB1680" s="228" t="str">
        <f t="shared" si="247"/>
        <v/>
      </c>
    </row>
    <row r="1681" spans="1:28" s="227" customFormat="1" ht="20.25">
      <c r="A1681" s="181"/>
      <c r="B1681" s="182" t="str">
        <f>IF(LEN(A1681)=0,"",INDEX('Smelter Look-up'!$A:$A,MATCH($A1681,'Smelter Look-up'!$E:$E,0)))</f>
        <v/>
      </c>
      <c r="C1681" s="186" t="str">
        <f>IF(LEN(A1681)=0,"",INDEX('Smelter Look-up'!$C:$C,MATCH($A1681,'Smelter Look-up'!$E:$E,0)))</f>
        <v/>
      </c>
      <c r="D1681" s="230" t="str">
        <f>IF(ISBLANK(A1681),"",INDEX('Smelter Look-up'!$C$5:$C$700,MATCH(A1681,'Smelter Look-up'!$E$5:$E$700,0)))</f>
        <v/>
      </c>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6"/>
        <v>0</v>
      </c>
      <c r="AB1681" s="228" t="str">
        <f t="shared" si="247"/>
        <v/>
      </c>
    </row>
    <row r="1682" spans="1:28" s="227" customFormat="1" ht="20.25">
      <c r="A1682" s="181"/>
      <c r="B1682" s="182" t="str">
        <f>IF(LEN(A1682)=0,"",INDEX('Smelter Look-up'!$A:$A,MATCH($A1682,'Smelter Look-up'!$E:$E,0)))</f>
        <v/>
      </c>
      <c r="C1682" s="186" t="str">
        <f>IF(LEN(A1682)=0,"",INDEX('Smelter Look-up'!$C:$C,MATCH($A1682,'Smelter Look-up'!$E:$E,0)))</f>
        <v/>
      </c>
      <c r="D1682" s="230" t="str">
        <f>IF(ISBLANK(A1682),"",INDEX('Smelter Look-up'!$C$5:$C$700,MATCH(A1682,'Smelter Look-up'!$E$5:$E$700,0)))</f>
        <v/>
      </c>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6"/>
        <v>0</v>
      </c>
      <c r="AB1682" s="228" t="str">
        <f t="shared" si="247"/>
        <v/>
      </c>
    </row>
    <row r="1683" spans="1:28" s="227" customFormat="1" ht="20.25">
      <c r="A1683" s="181"/>
      <c r="B1683" s="182" t="str">
        <f>IF(LEN(A1683)=0,"",INDEX('Smelter Look-up'!$A:$A,MATCH($A1683,'Smelter Look-up'!$E:$E,0)))</f>
        <v/>
      </c>
      <c r="C1683" s="186" t="str">
        <f>IF(LEN(A1683)=0,"",INDEX('Smelter Look-up'!$C:$C,MATCH($A1683,'Smelter Look-up'!$E:$E,0)))</f>
        <v/>
      </c>
      <c r="D1683" s="230" t="str">
        <f>IF(ISBLANK(A1683),"",INDEX('Smelter Look-up'!$C$5:$C$700,MATCH(A1683,'Smelter Look-up'!$E$5:$E$700,0)))</f>
        <v/>
      </c>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6"/>
        <v>0</v>
      </c>
      <c r="AB1683" s="228" t="str">
        <f t="shared" si="247"/>
        <v/>
      </c>
    </row>
    <row r="1684" spans="1:28" s="227" customFormat="1" ht="20.25">
      <c r="A1684" s="181"/>
      <c r="B1684" s="182" t="str">
        <f>IF(LEN(A1684)=0,"",INDEX('Smelter Look-up'!$A:$A,MATCH($A1684,'Smelter Look-up'!$E:$E,0)))</f>
        <v/>
      </c>
      <c r="C1684" s="186" t="str">
        <f>IF(LEN(A1684)=0,"",INDEX('Smelter Look-up'!$C:$C,MATCH($A1684,'Smelter Look-up'!$E:$E,0)))</f>
        <v/>
      </c>
      <c r="D1684" s="230" t="str">
        <f>IF(ISBLANK(A1684),"",INDEX('Smelter Look-up'!$C$5:$C$700,MATCH(A1684,'Smelter Look-up'!$E$5:$E$700,0)))</f>
        <v/>
      </c>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6"/>
        <v>0</v>
      </c>
      <c r="AB1684" s="228" t="str">
        <f t="shared" si="247"/>
        <v/>
      </c>
    </row>
    <row r="1685" spans="1:28" s="227" customFormat="1" ht="20.25">
      <c r="A1685" s="181"/>
      <c r="B1685" s="182" t="str">
        <f>IF(LEN(A1685)=0,"",INDEX('Smelter Look-up'!$A:$A,MATCH($A1685,'Smelter Look-up'!$E:$E,0)))</f>
        <v/>
      </c>
      <c r="C1685" s="186" t="str">
        <f>IF(LEN(A1685)=0,"",INDEX('Smelter Look-up'!$C:$C,MATCH($A1685,'Smelter Look-up'!$E:$E,0)))</f>
        <v/>
      </c>
      <c r="D1685" s="230" t="str">
        <f>IF(ISBLANK(A1685),"",INDEX('Smelter Look-up'!$C$5:$C$700,MATCH(A1685,'Smelter Look-up'!$E$5:$E$700,0)))</f>
        <v/>
      </c>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6"/>
        <v>0</v>
      </c>
      <c r="AB1685" s="228" t="str">
        <f t="shared" si="247"/>
        <v/>
      </c>
    </row>
    <row r="1686" spans="1:28" s="227" customFormat="1" ht="20.25">
      <c r="A1686" s="181"/>
      <c r="B1686" s="182" t="str">
        <f>IF(LEN(A1686)=0,"",INDEX('Smelter Look-up'!$A:$A,MATCH($A1686,'Smelter Look-up'!$E:$E,0)))</f>
        <v/>
      </c>
      <c r="C1686" s="186" t="str">
        <f>IF(LEN(A1686)=0,"",INDEX('Smelter Look-up'!$C:$C,MATCH($A1686,'Smelter Look-up'!$E:$E,0)))</f>
        <v/>
      </c>
      <c r="D1686" s="230" t="str">
        <f>IF(ISBLANK(A1686),"",INDEX('Smelter Look-up'!$C$5:$C$700,MATCH(A1686,'Smelter Look-up'!$E$5:$E$700,0)))</f>
        <v/>
      </c>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6"/>
        <v>0</v>
      </c>
      <c r="AB1686" s="228" t="str">
        <f t="shared" si="247"/>
        <v/>
      </c>
    </row>
    <row r="1687" spans="1:28" s="227" customFormat="1" ht="20.25">
      <c r="A1687" s="181"/>
      <c r="B1687" s="182" t="str">
        <f>IF(LEN(A1687)=0,"",INDEX('Smelter Look-up'!$A:$A,MATCH($A1687,'Smelter Look-up'!$E:$E,0)))</f>
        <v/>
      </c>
      <c r="C1687" s="186" t="str">
        <f>IF(LEN(A1687)=0,"",INDEX('Smelter Look-up'!$C:$C,MATCH($A1687,'Smelter Look-up'!$E:$E,0)))</f>
        <v/>
      </c>
      <c r="D1687" s="230" t="str">
        <f>IF(ISBLANK(A1687),"",INDEX('Smelter Look-up'!$C$5:$C$700,MATCH(A1687,'Smelter Look-up'!$E$5:$E$700,0)))</f>
        <v/>
      </c>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6"/>
        <v>0</v>
      </c>
      <c r="AB1687" s="228" t="str">
        <f t="shared" si="247"/>
        <v/>
      </c>
    </row>
    <row r="1688" spans="1:28" s="227" customFormat="1" ht="20.25">
      <c r="A1688" s="181"/>
      <c r="B1688" s="182" t="str">
        <f>IF(LEN(A1688)=0,"",INDEX('Smelter Look-up'!$A:$A,MATCH($A1688,'Smelter Look-up'!$E:$E,0)))</f>
        <v/>
      </c>
      <c r="C1688" s="186" t="str">
        <f>IF(LEN(A1688)=0,"",INDEX('Smelter Look-up'!$C:$C,MATCH($A1688,'Smelter Look-up'!$E:$E,0)))</f>
        <v/>
      </c>
      <c r="D1688" s="230" t="str">
        <f>IF(ISBLANK(A1688),"",INDEX('Smelter Look-up'!$C$5:$C$700,MATCH(A1688,'Smelter Look-up'!$E$5:$E$700,0)))</f>
        <v/>
      </c>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6"/>
        <v>0</v>
      </c>
      <c r="AB1688" s="228" t="str">
        <f t="shared" si="247"/>
        <v/>
      </c>
    </row>
    <row r="1689" spans="1:28" s="227" customFormat="1" ht="20.25">
      <c r="A1689" s="181"/>
      <c r="B1689" s="182" t="str">
        <f>IF(LEN(A1689)=0,"",INDEX('Smelter Look-up'!$A:$A,MATCH($A1689,'Smelter Look-up'!$E:$E,0)))</f>
        <v/>
      </c>
      <c r="C1689" s="186" t="str">
        <f>IF(LEN(A1689)=0,"",INDEX('Smelter Look-up'!$C:$C,MATCH($A1689,'Smelter Look-up'!$E:$E,0)))</f>
        <v/>
      </c>
      <c r="D1689" s="230" t="str">
        <f>IF(ISBLANK(A1689),"",INDEX('Smelter Look-up'!$C$5:$C$700,MATCH(A1689,'Smelter Look-up'!$E$5:$E$700,0)))</f>
        <v/>
      </c>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8">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9">IF(AND(C1689="Smelter not listed",OR(LEN(D1689)=0,LEN(E1689)=0)),1,0)</f>
        <v>0</v>
      </c>
      <c r="AB1689" s="228" t="str">
        <f t="shared" ref="AB1689:AB1719" si="250">B1689&amp;C1689</f>
        <v/>
      </c>
    </row>
    <row r="1690" spans="1:28" s="227" customFormat="1" ht="20.25">
      <c r="A1690" s="181"/>
      <c r="B1690" s="182" t="str">
        <f>IF(LEN(A1690)=0,"",INDEX('Smelter Look-up'!$A:$A,MATCH($A1690,'Smelter Look-up'!$E:$E,0)))</f>
        <v/>
      </c>
      <c r="C1690" s="186" t="str">
        <f>IF(LEN(A1690)=0,"",INDEX('Smelter Look-up'!$C:$C,MATCH($A1690,'Smelter Look-up'!$E:$E,0)))</f>
        <v/>
      </c>
      <c r="D1690" s="230" t="str">
        <f>IF(ISBLANK(A1690),"",INDEX('Smelter Look-up'!$C$5:$C$700,MATCH(A1690,'Smelter Look-up'!$E$5:$E$700,0)))</f>
        <v/>
      </c>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t="str">
        <f>IF(ISBLANK(A1691),"",INDEX('Smelter Look-up'!$C$5:$C$700,MATCH(A1691,'Smelter Look-up'!$E$5:$E$700,0)))</f>
        <v/>
      </c>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t="str">
        <f>IF(ISBLANK(A1692),"",INDEX('Smelter Look-up'!$C$5:$C$700,MATCH(A1692,'Smelter Look-up'!$E$5:$E$700,0)))</f>
        <v/>
      </c>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25">
      <c r="A1693" s="181"/>
      <c r="B1693" s="182" t="str">
        <f>IF(LEN(A1693)=0,"",INDEX('Smelter Look-up'!$A:$A,MATCH($A1693,'Smelter Look-up'!$E:$E,0)))</f>
        <v/>
      </c>
      <c r="C1693" s="186" t="str">
        <f>IF(LEN(A1693)=0,"",INDEX('Smelter Look-up'!$C:$C,MATCH($A1693,'Smelter Look-up'!$E:$E,0)))</f>
        <v/>
      </c>
      <c r="D1693" s="230" t="str">
        <f>IF(ISBLANK(A1693),"",INDEX('Smelter Look-up'!$C$5:$C$700,MATCH(A1693,'Smelter Look-up'!$E$5:$E$700,0)))</f>
        <v/>
      </c>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25">
      <c r="A1694" s="181"/>
      <c r="B1694" s="182" t="str">
        <f>IF(LEN(A1694)=0,"",INDEX('Smelter Look-up'!$A:$A,MATCH($A1694,'Smelter Look-up'!$E:$E,0)))</f>
        <v/>
      </c>
      <c r="C1694" s="186" t="str">
        <f>IF(LEN(A1694)=0,"",INDEX('Smelter Look-up'!$C:$C,MATCH($A1694,'Smelter Look-up'!$E:$E,0)))</f>
        <v/>
      </c>
      <c r="D1694" s="230" t="str">
        <f>IF(ISBLANK(A1694),"",INDEX('Smelter Look-up'!$C$5:$C$700,MATCH(A1694,'Smelter Look-up'!$E$5:$E$700,0)))</f>
        <v/>
      </c>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25">
      <c r="A1695" s="181"/>
      <c r="B1695" s="182" t="str">
        <f>IF(LEN(A1695)=0,"",INDEX('Smelter Look-up'!$A:$A,MATCH($A1695,'Smelter Look-up'!$E:$E,0)))</f>
        <v/>
      </c>
      <c r="C1695" s="186" t="str">
        <f>IF(LEN(A1695)=0,"",INDEX('Smelter Look-up'!$C:$C,MATCH($A1695,'Smelter Look-up'!$E:$E,0)))</f>
        <v/>
      </c>
      <c r="D1695" s="230" t="str">
        <f>IF(ISBLANK(A1695),"",INDEX('Smelter Look-up'!$C$5:$C$700,MATCH(A1695,'Smelter Look-up'!$E$5:$E$700,0)))</f>
        <v/>
      </c>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25">
      <c r="A1696" s="181"/>
      <c r="B1696" s="182" t="str">
        <f>IF(LEN(A1696)=0,"",INDEX('Smelter Look-up'!$A:$A,MATCH($A1696,'Smelter Look-up'!$E:$E,0)))</f>
        <v/>
      </c>
      <c r="C1696" s="186" t="str">
        <f>IF(LEN(A1696)=0,"",INDEX('Smelter Look-up'!$C:$C,MATCH($A1696,'Smelter Look-up'!$E:$E,0)))</f>
        <v/>
      </c>
      <c r="D1696" s="230" t="str">
        <f>IF(ISBLANK(A1696),"",INDEX('Smelter Look-up'!$C$5:$C$700,MATCH(A1696,'Smelter Look-up'!$E$5:$E$700,0)))</f>
        <v/>
      </c>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25">
      <c r="A1697" s="181"/>
      <c r="B1697" s="182" t="str">
        <f>IF(LEN(A1697)=0,"",INDEX('Smelter Look-up'!$A:$A,MATCH($A1697,'Smelter Look-up'!$E:$E,0)))</f>
        <v/>
      </c>
      <c r="C1697" s="186" t="str">
        <f>IF(LEN(A1697)=0,"",INDEX('Smelter Look-up'!$C:$C,MATCH($A1697,'Smelter Look-up'!$E:$E,0)))</f>
        <v/>
      </c>
      <c r="D1697" s="230" t="str">
        <f>IF(ISBLANK(A1697),"",INDEX('Smelter Look-up'!$C$5:$C$700,MATCH(A1697,'Smelter Look-up'!$E$5:$E$700,0)))</f>
        <v/>
      </c>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9"/>
        <v>0</v>
      </c>
      <c r="AB1697" s="228" t="str">
        <f t="shared" si="250"/>
        <v/>
      </c>
    </row>
    <row r="1698" spans="1:28" s="227" customFormat="1" ht="20.25">
      <c r="A1698" s="181"/>
      <c r="B1698" s="182" t="str">
        <f>IF(LEN(A1698)=0,"",INDEX('Smelter Look-up'!$A:$A,MATCH($A1698,'Smelter Look-up'!$E:$E,0)))</f>
        <v/>
      </c>
      <c r="C1698" s="186" t="str">
        <f>IF(LEN(A1698)=0,"",INDEX('Smelter Look-up'!$C:$C,MATCH($A1698,'Smelter Look-up'!$E:$E,0)))</f>
        <v/>
      </c>
      <c r="D1698" s="230" t="str">
        <f>IF(ISBLANK(A1698),"",INDEX('Smelter Look-up'!$C$5:$C$700,MATCH(A1698,'Smelter Look-up'!$E$5:$E$700,0)))</f>
        <v/>
      </c>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9"/>
        <v>0</v>
      </c>
      <c r="AB1698" s="228" t="str">
        <f t="shared" si="250"/>
        <v/>
      </c>
    </row>
    <row r="1699" spans="1:28" s="227" customFormat="1" ht="20.25">
      <c r="A1699" s="181"/>
      <c r="B1699" s="182" t="str">
        <f>IF(LEN(A1699)=0,"",INDEX('Smelter Look-up'!$A:$A,MATCH($A1699,'Smelter Look-up'!$E:$E,0)))</f>
        <v/>
      </c>
      <c r="C1699" s="186" t="str">
        <f>IF(LEN(A1699)=0,"",INDEX('Smelter Look-up'!$C:$C,MATCH($A1699,'Smelter Look-up'!$E:$E,0)))</f>
        <v/>
      </c>
      <c r="D1699" s="230" t="str">
        <f>IF(ISBLANK(A1699),"",INDEX('Smelter Look-up'!$C$5:$C$700,MATCH(A1699,'Smelter Look-up'!$E$5:$E$700,0)))</f>
        <v/>
      </c>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9"/>
        <v>0</v>
      </c>
      <c r="AB1699" s="228" t="str">
        <f t="shared" si="250"/>
        <v/>
      </c>
    </row>
    <row r="1700" spans="1:28" s="227" customFormat="1" ht="20.25">
      <c r="A1700" s="181"/>
      <c r="B1700" s="182" t="str">
        <f>IF(LEN(A1700)=0,"",INDEX('Smelter Look-up'!$A:$A,MATCH($A1700,'Smelter Look-up'!$E:$E,0)))</f>
        <v/>
      </c>
      <c r="C1700" s="186" t="str">
        <f>IF(LEN(A1700)=0,"",INDEX('Smelter Look-up'!$C:$C,MATCH($A1700,'Smelter Look-up'!$E:$E,0)))</f>
        <v/>
      </c>
      <c r="D1700" s="230" t="str">
        <f>IF(ISBLANK(A1700),"",INDEX('Smelter Look-up'!$C$5:$C$700,MATCH(A1700,'Smelter Look-up'!$E$5:$E$700,0)))</f>
        <v/>
      </c>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9"/>
        <v>0</v>
      </c>
      <c r="AB1700" s="228" t="str">
        <f t="shared" si="250"/>
        <v/>
      </c>
    </row>
    <row r="1701" spans="1:28" s="227" customFormat="1" ht="20.25">
      <c r="A1701" s="181"/>
      <c r="B1701" s="182" t="str">
        <f>IF(LEN(A1701)=0,"",INDEX('Smelter Look-up'!$A:$A,MATCH($A1701,'Smelter Look-up'!$E:$E,0)))</f>
        <v/>
      </c>
      <c r="C1701" s="186" t="str">
        <f>IF(LEN(A1701)=0,"",INDEX('Smelter Look-up'!$C:$C,MATCH($A1701,'Smelter Look-up'!$E:$E,0)))</f>
        <v/>
      </c>
      <c r="D1701" s="230" t="str">
        <f>IF(ISBLANK(A1701),"",INDEX('Smelter Look-up'!$C$5:$C$700,MATCH(A1701,'Smelter Look-up'!$E$5:$E$700,0)))</f>
        <v/>
      </c>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9"/>
        <v>0</v>
      </c>
      <c r="AB1701" s="228" t="str">
        <f t="shared" si="250"/>
        <v/>
      </c>
    </row>
    <row r="1702" spans="1:28" s="227" customFormat="1" ht="20.25">
      <c r="A1702" s="181"/>
      <c r="B1702" s="182" t="str">
        <f>IF(LEN(A1702)=0,"",INDEX('Smelter Look-up'!$A:$A,MATCH($A1702,'Smelter Look-up'!$E:$E,0)))</f>
        <v/>
      </c>
      <c r="C1702" s="186" t="str">
        <f>IF(LEN(A1702)=0,"",INDEX('Smelter Look-up'!$C:$C,MATCH($A1702,'Smelter Look-up'!$E:$E,0)))</f>
        <v/>
      </c>
      <c r="D1702" s="230" t="str">
        <f>IF(ISBLANK(A1702),"",INDEX('Smelter Look-up'!$C$5:$C$700,MATCH(A1702,'Smelter Look-up'!$E$5:$E$700,0)))</f>
        <v/>
      </c>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9"/>
        <v>0</v>
      </c>
      <c r="AB1702" s="228" t="str">
        <f t="shared" si="250"/>
        <v/>
      </c>
    </row>
    <row r="1703" spans="1:28" s="227" customFormat="1" ht="20.25">
      <c r="A1703" s="181"/>
      <c r="B1703" s="182" t="str">
        <f>IF(LEN(A1703)=0,"",INDEX('Smelter Look-up'!$A:$A,MATCH($A1703,'Smelter Look-up'!$E:$E,0)))</f>
        <v/>
      </c>
      <c r="C1703" s="186" t="str">
        <f>IF(LEN(A1703)=0,"",INDEX('Smelter Look-up'!$C:$C,MATCH($A1703,'Smelter Look-up'!$E:$E,0)))</f>
        <v/>
      </c>
      <c r="D1703" s="230" t="str">
        <f>IF(ISBLANK(A1703),"",INDEX('Smelter Look-up'!$C$5:$C$700,MATCH(A1703,'Smelter Look-up'!$E$5:$E$700,0)))</f>
        <v/>
      </c>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9"/>
        <v>0</v>
      </c>
      <c r="AB1703" s="228" t="str">
        <f t="shared" si="250"/>
        <v/>
      </c>
    </row>
    <row r="1704" spans="1:28" s="227" customFormat="1" ht="20.25">
      <c r="A1704" s="181"/>
      <c r="B1704" s="182" t="str">
        <f>IF(LEN(A1704)=0,"",INDEX('Smelter Look-up'!$A:$A,MATCH($A1704,'Smelter Look-up'!$E:$E,0)))</f>
        <v/>
      </c>
      <c r="C1704" s="186" t="str">
        <f>IF(LEN(A1704)=0,"",INDEX('Smelter Look-up'!$C:$C,MATCH($A1704,'Smelter Look-up'!$E:$E,0)))</f>
        <v/>
      </c>
      <c r="D1704" s="230" t="str">
        <f>IF(ISBLANK(A1704),"",INDEX('Smelter Look-up'!$C$5:$C$700,MATCH(A1704,'Smelter Look-up'!$E$5:$E$700,0)))</f>
        <v/>
      </c>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9"/>
        <v>0</v>
      </c>
      <c r="AB1704" s="228" t="str">
        <f t="shared" si="250"/>
        <v/>
      </c>
    </row>
    <row r="1705" spans="1:28" s="227" customFormat="1" ht="20.25">
      <c r="A1705" s="181"/>
      <c r="B1705" s="182" t="str">
        <f>IF(LEN(A1705)=0,"",INDEX('Smelter Look-up'!$A:$A,MATCH($A1705,'Smelter Look-up'!$E:$E,0)))</f>
        <v/>
      </c>
      <c r="C1705" s="186" t="str">
        <f>IF(LEN(A1705)=0,"",INDEX('Smelter Look-up'!$C:$C,MATCH($A1705,'Smelter Look-up'!$E:$E,0)))</f>
        <v/>
      </c>
      <c r="D1705" s="230" t="str">
        <f>IF(ISBLANK(A1705),"",INDEX('Smelter Look-up'!$C$5:$C$700,MATCH(A1705,'Smelter Look-up'!$E$5:$E$700,0)))</f>
        <v/>
      </c>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25">
      <c r="A1706" s="181"/>
      <c r="B1706" s="182" t="str">
        <f>IF(LEN(A1706)=0,"",INDEX('Smelter Look-up'!$A:$A,MATCH($A1706,'Smelter Look-up'!$E:$E,0)))</f>
        <v/>
      </c>
      <c r="C1706" s="186" t="str">
        <f>IF(LEN(A1706)=0,"",INDEX('Smelter Look-up'!$C:$C,MATCH($A1706,'Smelter Look-up'!$E:$E,0)))</f>
        <v/>
      </c>
      <c r="D1706" s="230" t="str">
        <f>IF(ISBLANK(A1706),"",INDEX('Smelter Look-up'!$C$5:$C$700,MATCH(A1706,'Smelter Look-up'!$E$5:$E$700,0)))</f>
        <v/>
      </c>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25">
      <c r="A1707" s="181"/>
      <c r="B1707" s="182" t="str">
        <f>IF(LEN(A1707)=0,"",INDEX('Smelter Look-up'!$A:$A,MATCH($A1707,'Smelter Look-up'!$E:$E,0)))</f>
        <v/>
      </c>
      <c r="C1707" s="186" t="str">
        <f>IF(LEN(A1707)=0,"",INDEX('Smelter Look-up'!$C:$C,MATCH($A1707,'Smelter Look-up'!$E:$E,0)))</f>
        <v/>
      </c>
      <c r="D1707" s="230" t="str">
        <f>IF(ISBLANK(A1707),"",INDEX('Smelter Look-up'!$C$5:$C$700,MATCH(A1707,'Smelter Look-up'!$E$5:$E$700,0)))</f>
        <v/>
      </c>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9"/>
        <v>0</v>
      </c>
      <c r="AB1707" s="228" t="str">
        <f t="shared" si="250"/>
        <v/>
      </c>
    </row>
    <row r="1708" spans="1:28" s="227" customFormat="1" ht="20.25">
      <c r="A1708" s="181"/>
      <c r="B1708" s="182" t="str">
        <f>IF(LEN(A1708)=0,"",INDEX('Smelter Look-up'!$A:$A,MATCH($A1708,'Smelter Look-up'!$E:$E,0)))</f>
        <v/>
      </c>
      <c r="C1708" s="186" t="str">
        <f>IF(LEN(A1708)=0,"",INDEX('Smelter Look-up'!$C:$C,MATCH($A1708,'Smelter Look-up'!$E:$E,0)))</f>
        <v/>
      </c>
      <c r="D1708" s="230" t="str">
        <f>IF(ISBLANK(A1708),"",INDEX('Smelter Look-up'!$C$5:$C$700,MATCH(A1708,'Smelter Look-up'!$E$5:$E$700,0)))</f>
        <v/>
      </c>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9"/>
        <v>0</v>
      </c>
      <c r="AB1708" s="228" t="str">
        <f t="shared" si="250"/>
        <v/>
      </c>
    </row>
    <row r="1709" spans="1:28" s="227" customFormat="1" ht="20.25">
      <c r="A1709" s="181"/>
      <c r="B1709" s="182" t="str">
        <f>IF(LEN(A1709)=0,"",INDEX('Smelter Look-up'!$A:$A,MATCH($A1709,'Smelter Look-up'!$E:$E,0)))</f>
        <v/>
      </c>
      <c r="C1709" s="186" t="str">
        <f>IF(LEN(A1709)=0,"",INDEX('Smelter Look-up'!$C:$C,MATCH($A1709,'Smelter Look-up'!$E:$E,0)))</f>
        <v/>
      </c>
      <c r="D1709" s="230" t="str">
        <f>IF(ISBLANK(A1709),"",INDEX('Smelter Look-up'!$C$5:$C$700,MATCH(A1709,'Smelter Look-up'!$E$5:$E$700,0)))</f>
        <v/>
      </c>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9"/>
        <v>0</v>
      </c>
      <c r="AB1709" s="228" t="str">
        <f t="shared" si="250"/>
        <v/>
      </c>
    </row>
    <row r="1710" spans="1:28" s="227" customFormat="1" ht="20.25">
      <c r="A1710" s="181"/>
      <c r="B1710" s="182" t="str">
        <f>IF(LEN(A1710)=0,"",INDEX('Smelter Look-up'!$A:$A,MATCH($A1710,'Smelter Look-up'!$E:$E,0)))</f>
        <v/>
      </c>
      <c r="C1710" s="186" t="str">
        <f>IF(LEN(A1710)=0,"",INDEX('Smelter Look-up'!$C:$C,MATCH($A1710,'Smelter Look-up'!$E:$E,0)))</f>
        <v/>
      </c>
      <c r="D1710" s="230" t="str">
        <f>IF(ISBLANK(A1710),"",INDEX('Smelter Look-up'!$C$5:$C$700,MATCH(A1710,'Smelter Look-up'!$E$5:$E$700,0)))</f>
        <v/>
      </c>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9"/>
        <v>0</v>
      </c>
      <c r="AB1710" s="228" t="str">
        <f t="shared" si="250"/>
        <v/>
      </c>
    </row>
    <row r="1711" spans="1:28" s="227" customFormat="1" ht="20.25">
      <c r="A1711" s="181"/>
      <c r="B1711" s="182" t="str">
        <f>IF(LEN(A1711)=0,"",INDEX('Smelter Look-up'!$A:$A,MATCH($A1711,'Smelter Look-up'!$E:$E,0)))</f>
        <v/>
      </c>
      <c r="C1711" s="186" t="str">
        <f>IF(LEN(A1711)=0,"",INDEX('Smelter Look-up'!$C:$C,MATCH($A1711,'Smelter Look-up'!$E:$E,0)))</f>
        <v/>
      </c>
      <c r="D1711" s="230" t="str">
        <f>IF(ISBLANK(A1711),"",INDEX('Smelter Look-up'!$C$5:$C$700,MATCH(A1711,'Smelter Look-up'!$E$5:$E$700,0)))</f>
        <v/>
      </c>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9"/>
        <v>0</v>
      </c>
      <c r="AB1711" s="228" t="str">
        <f t="shared" si="250"/>
        <v/>
      </c>
    </row>
    <row r="1712" spans="1:28" s="227" customFormat="1" ht="20.25">
      <c r="A1712" s="181"/>
      <c r="B1712" s="182" t="str">
        <f>IF(LEN(A1712)=0,"",INDEX('Smelter Look-up'!$A:$A,MATCH($A1712,'Smelter Look-up'!$E:$E,0)))</f>
        <v/>
      </c>
      <c r="C1712" s="186" t="str">
        <f>IF(LEN(A1712)=0,"",INDEX('Smelter Look-up'!$C:$C,MATCH($A1712,'Smelter Look-up'!$E:$E,0)))</f>
        <v/>
      </c>
      <c r="D1712" s="230" t="str">
        <f>IF(ISBLANK(A1712),"",INDEX('Smelter Look-up'!$C$5:$C$700,MATCH(A1712,'Smelter Look-up'!$E$5:$E$700,0)))</f>
        <v/>
      </c>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9"/>
        <v>0</v>
      </c>
      <c r="AB1712" s="228" t="str">
        <f t="shared" si="250"/>
        <v/>
      </c>
    </row>
    <row r="1713" spans="1:28" s="227" customFormat="1" ht="20.25">
      <c r="A1713" s="181"/>
      <c r="B1713" s="182" t="str">
        <f>IF(LEN(A1713)=0,"",INDEX('Smelter Look-up'!$A:$A,MATCH($A1713,'Smelter Look-up'!$E:$E,0)))</f>
        <v/>
      </c>
      <c r="C1713" s="186" t="str">
        <f>IF(LEN(A1713)=0,"",INDEX('Smelter Look-up'!$C:$C,MATCH($A1713,'Smelter Look-up'!$E:$E,0)))</f>
        <v/>
      </c>
      <c r="D1713" s="230" t="str">
        <f>IF(ISBLANK(A1713),"",INDEX('Smelter Look-up'!$C$5:$C$700,MATCH(A1713,'Smelter Look-up'!$E$5:$E$700,0)))</f>
        <v/>
      </c>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9"/>
        <v>0</v>
      </c>
      <c r="AB1713" s="228" t="str">
        <f t="shared" si="250"/>
        <v/>
      </c>
    </row>
    <row r="1714" spans="1:28" s="227" customFormat="1" ht="20.25">
      <c r="A1714" s="181"/>
      <c r="B1714" s="182" t="str">
        <f>IF(LEN(A1714)=0,"",INDEX('Smelter Look-up'!$A:$A,MATCH($A1714,'Smelter Look-up'!$E:$E,0)))</f>
        <v/>
      </c>
      <c r="C1714" s="186" t="str">
        <f>IF(LEN(A1714)=0,"",INDEX('Smelter Look-up'!$C:$C,MATCH($A1714,'Smelter Look-up'!$E:$E,0)))</f>
        <v/>
      </c>
      <c r="D1714" s="230" t="str">
        <f>IF(ISBLANK(A1714),"",INDEX('Smelter Look-up'!$C$5:$C$700,MATCH(A1714,'Smelter Look-up'!$E$5:$E$700,0)))</f>
        <v/>
      </c>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9"/>
        <v>0</v>
      </c>
      <c r="AB1714" s="228" t="str">
        <f t="shared" si="250"/>
        <v/>
      </c>
    </row>
    <row r="1715" spans="1:28" s="227" customFormat="1" ht="20.25">
      <c r="A1715" s="181"/>
      <c r="B1715" s="182" t="str">
        <f>IF(LEN(A1715)=0,"",INDEX('Smelter Look-up'!$A:$A,MATCH($A1715,'Smelter Look-up'!$E:$E,0)))</f>
        <v/>
      </c>
      <c r="C1715" s="186" t="str">
        <f>IF(LEN(A1715)=0,"",INDEX('Smelter Look-up'!$C:$C,MATCH($A1715,'Smelter Look-up'!$E:$E,0)))</f>
        <v/>
      </c>
      <c r="D1715" s="230" t="str">
        <f>IF(ISBLANK(A1715),"",INDEX('Smelter Look-up'!$C$5:$C$700,MATCH(A1715,'Smelter Look-up'!$E$5:$E$700,0)))</f>
        <v/>
      </c>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9"/>
        <v>0</v>
      </c>
      <c r="AB1715" s="228" t="str">
        <f t="shared" si="250"/>
        <v/>
      </c>
    </row>
    <row r="1716" spans="1:28" s="227" customFormat="1" ht="20.25">
      <c r="A1716" s="181"/>
      <c r="B1716" s="182" t="str">
        <f>IF(LEN(A1716)=0,"",INDEX('Smelter Look-up'!$A:$A,MATCH($A1716,'Smelter Look-up'!$E:$E,0)))</f>
        <v/>
      </c>
      <c r="C1716" s="186" t="str">
        <f>IF(LEN(A1716)=0,"",INDEX('Smelter Look-up'!$C:$C,MATCH($A1716,'Smelter Look-up'!$E:$E,0)))</f>
        <v/>
      </c>
      <c r="D1716" s="230" t="str">
        <f>IF(ISBLANK(A1716),"",INDEX('Smelter Look-up'!$C$5:$C$700,MATCH(A1716,'Smelter Look-up'!$E$5:$E$700,0)))</f>
        <v/>
      </c>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9"/>
        <v>0</v>
      </c>
      <c r="AB1716" s="228" t="str">
        <f t="shared" si="250"/>
        <v/>
      </c>
    </row>
    <row r="1717" spans="1:28" s="227" customFormat="1" ht="20.25">
      <c r="A1717" s="181"/>
      <c r="B1717" s="182" t="str">
        <f>IF(LEN(A1717)=0,"",INDEX('Smelter Look-up'!$A:$A,MATCH($A1717,'Smelter Look-up'!$E:$E,0)))</f>
        <v/>
      </c>
      <c r="C1717" s="186" t="str">
        <f>IF(LEN(A1717)=0,"",INDEX('Smelter Look-up'!$C:$C,MATCH($A1717,'Smelter Look-up'!$E:$E,0)))</f>
        <v/>
      </c>
      <c r="D1717" s="230" t="str">
        <f>IF(ISBLANK(A1717),"",INDEX('Smelter Look-up'!$C$5:$C$700,MATCH(A1717,'Smelter Look-up'!$E$5:$E$700,0)))</f>
        <v/>
      </c>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9"/>
        <v>0</v>
      </c>
      <c r="AB1717" s="228" t="str">
        <f t="shared" si="250"/>
        <v/>
      </c>
    </row>
    <row r="1718" spans="1:28" s="227" customFormat="1" ht="20.25">
      <c r="A1718" s="181"/>
      <c r="B1718" s="182" t="str">
        <f>IF(LEN(A1718)=0,"",INDEX('Smelter Look-up'!$A:$A,MATCH($A1718,'Smelter Look-up'!$E:$E,0)))</f>
        <v/>
      </c>
      <c r="C1718" s="186" t="str">
        <f>IF(LEN(A1718)=0,"",INDEX('Smelter Look-up'!$C:$C,MATCH($A1718,'Smelter Look-up'!$E:$E,0)))</f>
        <v/>
      </c>
      <c r="D1718" s="230" t="str">
        <f>IF(ISBLANK(A1718),"",INDEX('Smelter Look-up'!$C$5:$C$700,MATCH(A1718,'Smelter Look-up'!$E$5:$E$700,0)))</f>
        <v/>
      </c>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9"/>
        <v>0</v>
      </c>
      <c r="AB1718" s="228" t="str">
        <f t="shared" si="250"/>
        <v/>
      </c>
    </row>
    <row r="1719" spans="1:28" s="227" customFormat="1" ht="20.25">
      <c r="A1719" s="181"/>
      <c r="B1719" s="182" t="str">
        <f>IF(LEN(A1719)=0,"",INDEX('Smelter Look-up'!$A:$A,MATCH($A1719,'Smelter Look-up'!$E:$E,0)))</f>
        <v/>
      </c>
      <c r="C1719" s="186" t="str">
        <f>IF(LEN(A1719)=0,"",INDEX('Smelter Look-up'!$C:$C,MATCH($A1719,'Smelter Look-up'!$E:$E,0)))</f>
        <v/>
      </c>
      <c r="D1719" s="230" t="str">
        <f>IF(ISBLANK(A1719),"",INDEX('Smelter Look-up'!$C$5:$C$700,MATCH(A1719,'Smelter Look-up'!$E$5:$E$700,0)))</f>
        <v/>
      </c>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9"/>
        <v>0</v>
      </c>
      <c r="AB1719" s="228" t="str">
        <f t="shared" si="250"/>
        <v/>
      </c>
    </row>
    <row r="1720" spans="1:28" s="227" customFormat="1" ht="20.25">
      <c r="A1720" s="181"/>
      <c r="B1720" s="182" t="str">
        <f>IF(LEN(A1720)=0,"",INDEX('Smelter Look-up'!$A:$A,MATCH($A1720,'Smelter Look-up'!$E:$E,0)))</f>
        <v/>
      </c>
      <c r="C1720" s="186" t="str">
        <f>IF(LEN(A1720)=0,"",INDEX('Smelter Look-up'!$C:$C,MATCH($A1720,'Smelter Look-up'!$E:$E,0)))</f>
        <v/>
      </c>
      <c r="D1720" s="230" t="str">
        <f>IF(ISBLANK(A1720),"",INDEX('Smelter Look-up'!$C$5:$C$700,MATCH(A1720,'Smelter Look-up'!$E$5:$E$700,0)))</f>
        <v/>
      </c>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51">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52">IF(AND(C1720="Smelter not listed",OR(LEN(D1720)=0,LEN(E1720)=0)),1,0)</f>
        <v>0</v>
      </c>
      <c r="AB1720" s="228" t="str">
        <f t="shared" ref="AB1720" si="253">B1720&amp;C1720</f>
        <v/>
      </c>
    </row>
    <row r="1721" spans="1:28" s="227" customFormat="1" ht="20.25">
      <c r="A1721" s="181"/>
      <c r="B1721" s="182" t="str">
        <f>IF(LEN(A1721)=0,"",INDEX('Smelter Look-up'!$A:$A,MATCH($A1721,'Smelter Look-up'!$E:$E,0)))</f>
        <v/>
      </c>
      <c r="C1721" s="186" t="str">
        <f>IF(LEN(A1721)=0,"",INDEX('Smelter Look-up'!$C:$C,MATCH($A1721,'Smelter Look-up'!$E:$E,0)))</f>
        <v/>
      </c>
      <c r="D1721" s="230" t="str">
        <f>IF(ISBLANK(A1721),"",INDEX('Smelter Look-up'!$C$5:$C$700,MATCH(A1721,'Smelter Look-up'!$E$5:$E$700,0)))</f>
        <v/>
      </c>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54">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55">IF(AND(C1721="Smelter not listed",OR(LEN(D1721)=0,LEN(E1721)=0)),1,0)</f>
        <v>0</v>
      </c>
      <c r="AB1721" s="228" t="str">
        <f t="shared" ref="AB1721:AB1752" si="256">B1721&amp;C1721</f>
        <v/>
      </c>
    </row>
    <row r="1722" spans="1:28" s="227" customFormat="1" ht="20.25">
      <c r="A1722" s="181"/>
      <c r="B1722" s="182" t="str">
        <f>IF(LEN(A1722)=0,"",INDEX('Smelter Look-up'!$A:$A,MATCH($A1722,'Smelter Look-up'!$E:$E,0)))</f>
        <v/>
      </c>
      <c r="C1722" s="186" t="str">
        <f>IF(LEN(A1722)=0,"",INDEX('Smelter Look-up'!$C:$C,MATCH($A1722,'Smelter Look-up'!$E:$E,0)))</f>
        <v/>
      </c>
      <c r="D1722" s="230" t="str">
        <f>IF(ISBLANK(A1722),"",INDEX('Smelter Look-up'!$C$5:$C$700,MATCH(A1722,'Smelter Look-up'!$E$5:$E$700,0)))</f>
        <v/>
      </c>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25">
      <c r="A1723" s="181"/>
      <c r="B1723" s="182" t="str">
        <f>IF(LEN(A1723)=0,"",INDEX('Smelter Look-up'!$A:$A,MATCH($A1723,'Smelter Look-up'!$E:$E,0)))</f>
        <v/>
      </c>
      <c r="C1723" s="186" t="str">
        <f>IF(LEN(A1723)=0,"",INDEX('Smelter Look-up'!$C:$C,MATCH($A1723,'Smelter Look-up'!$E:$E,0)))</f>
        <v/>
      </c>
      <c r="D1723" s="230" t="str">
        <f>IF(ISBLANK(A1723),"",INDEX('Smelter Look-up'!$C$5:$C$700,MATCH(A1723,'Smelter Look-up'!$E$5:$E$700,0)))</f>
        <v/>
      </c>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25">
      <c r="A1724" s="181"/>
      <c r="B1724" s="182" t="str">
        <f>IF(LEN(A1724)=0,"",INDEX('Smelter Look-up'!$A:$A,MATCH($A1724,'Smelter Look-up'!$E:$E,0)))</f>
        <v/>
      </c>
      <c r="C1724" s="186" t="str">
        <f>IF(LEN(A1724)=0,"",INDEX('Smelter Look-up'!$C:$C,MATCH($A1724,'Smelter Look-up'!$E:$E,0)))</f>
        <v/>
      </c>
      <c r="D1724" s="230" t="str">
        <f>IF(ISBLANK(A1724),"",INDEX('Smelter Look-up'!$C$5:$C$700,MATCH(A1724,'Smelter Look-up'!$E$5:$E$700,0)))</f>
        <v/>
      </c>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25">
      <c r="A1725" s="181"/>
      <c r="B1725" s="182" t="str">
        <f>IF(LEN(A1725)=0,"",INDEX('Smelter Look-up'!$A:$A,MATCH($A1725,'Smelter Look-up'!$E:$E,0)))</f>
        <v/>
      </c>
      <c r="C1725" s="186" t="str">
        <f>IF(LEN(A1725)=0,"",INDEX('Smelter Look-up'!$C:$C,MATCH($A1725,'Smelter Look-up'!$E:$E,0)))</f>
        <v/>
      </c>
      <c r="D1725" s="230" t="str">
        <f>IF(ISBLANK(A1725),"",INDEX('Smelter Look-up'!$C$5:$C$700,MATCH(A1725,'Smelter Look-up'!$E$5:$E$700,0)))</f>
        <v/>
      </c>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25">
      <c r="A1726" s="181"/>
      <c r="B1726" s="182" t="str">
        <f>IF(LEN(A1726)=0,"",INDEX('Smelter Look-up'!$A:$A,MATCH($A1726,'Smelter Look-up'!$E:$E,0)))</f>
        <v/>
      </c>
      <c r="C1726" s="186" t="str">
        <f>IF(LEN(A1726)=0,"",INDEX('Smelter Look-up'!$C:$C,MATCH($A1726,'Smelter Look-up'!$E:$E,0)))</f>
        <v/>
      </c>
      <c r="D1726" s="230" t="str">
        <f>IF(ISBLANK(A1726),"",INDEX('Smelter Look-up'!$C$5:$C$700,MATCH(A1726,'Smelter Look-up'!$E$5:$E$700,0)))</f>
        <v/>
      </c>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25">
      <c r="A1727" s="181"/>
      <c r="B1727" s="182" t="str">
        <f>IF(LEN(A1727)=0,"",INDEX('Smelter Look-up'!$A:$A,MATCH($A1727,'Smelter Look-up'!$E:$E,0)))</f>
        <v/>
      </c>
      <c r="C1727" s="186" t="str">
        <f>IF(LEN(A1727)=0,"",INDEX('Smelter Look-up'!$C:$C,MATCH($A1727,'Smelter Look-up'!$E:$E,0)))</f>
        <v/>
      </c>
      <c r="D1727" s="230" t="str">
        <f>IF(ISBLANK(A1727),"",INDEX('Smelter Look-up'!$C$5:$C$700,MATCH(A1727,'Smelter Look-up'!$E$5:$E$700,0)))</f>
        <v/>
      </c>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25">
      <c r="A1728" s="181"/>
      <c r="B1728" s="182" t="str">
        <f>IF(LEN(A1728)=0,"",INDEX('Smelter Look-up'!$A:$A,MATCH($A1728,'Smelter Look-up'!$E:$E,0)))</f>
        <v/>
      </c>
      <c r="C1728" s="186" t="str">
        <f>IF(LEN(A1728)=0,"",INDEX('Smelter Look-up'!$C:$C,MATCH($A1728,'Smelter Look-up'!$E:$E,0)))</f>
        <v/>
      </c>
      <c r="D1728" s="230" t="str">
        <f>IF(ISBLANK(A1728),"",INDEX('Smelter Look-up'!$C$5:$C$700,MATCH(A1728,'Smelter Look-up'!$E$5:$E$700,0)))</f>
        <v/>
      </c>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25">
      <c r="A1729" s="181"/>
      <c r="B1729" s="182" t="str">
        <f>IF(LEN(A1729)=0,"",INDEX('Smelter Look-up'!$A:$A,MATCH($A1729,'Smelter Look-up'!$E:$E,0)))</f>
        <v/>
      </c>
      <c r="C1729" s="186" t="str">
        <f>IF(LEN(A1729)=0,"",INDEX('Smelter Look-up'!$C:$C,MATCH($A1729,'Smelter Look-up'!$E:$E,0)))</f>
        <v/>
      </c>
      <c r="D1729" s="230" t="str">
        <f>IF(ISBLANK(A1729),"",INDEX('Smelter Look-up'!$C$5:$C$700,MATCH(A1729,'Smelter Look-up'!$E$5:$E$700,0)))</f>
        <v/>
      </c>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25">
      <c r="A1730" s="181"/>
      <c r="B1730" s="182" t="str">
        <f>IF(LEN(A1730)=0,"",INDEX('Smelter Look-up'!$A:$A,MATCH($A1730,'Smelter Look-up'!$E:$E,0)))</f>
        <v/>
      </c>
      <c r="C1730" s="186" t="str">
        <f>IF(LEN(A1730)=0,"",INDEX('Smelter Look-up'!$C:$C,MATCH($A1730,'Smelter Look-up'!$E:$E,0)))</f>
        <v/>
      </c>
      <c r="D1730" s="230" t="str">
        <f>IF(ISBLANK(A1730),"",INDEX('Smelter Look-up'!$C$5:$C$700,MATCH(A1730,'Smelter Look-up'!$E$5:$E$700,0)))</f>
        <v/>
      </c>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25">
      <c r="A1731" s="181"/>
      <c r="B1731" s="182" t="str">
        <f>IF(LEN(A1731)=0,"",INDEX('Smelter Look-up'!$A:$A,MATCH($A1731,'Smelter Look-up'!$E:$E,0)))</f>
        <v/>
      </c>
      <c r="C1731" s="186" t="str">
        <f>IF(LEN(A1731)=0,"",INDEX('Smelter Look-up'!$C:$C,MATCH($A1731,'Smelter Look-up'!$E:$E,0)))</f>
        <v/>
      </c>
      <c r="D1731" s="230" t="str">
        <f>IF(ISBLANK(A1731),"",INDEX('Smelter Look-up'!$C$5:$C$700,MATCH(A1731,'Smelter Look-up'!$E$5:$E$700,0)))</f>
        <v/>
      </c>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25">
      <c r="A1732" s="181"/>
      <c r="B1732" s="182" t="str">
        <f>IF(LEN(A1732)=0,"",INDEX('Smelter Look-up'!$A:$A,MATCH($A1732,'Smelter Look-up'!$E:$E,0)))</f>
        <v/>
      </c>
      <c r="C1732" s="186" t="str">
        <f>IF(LEN(A1732)=0,"",INDEX('Smelter Look-up'!$C:$C,MATCH($A1732,'Smelter Look-up'!$E:$E,0)))</f>
        <v/>
      </c>
      <c r="D1732" s="230" t="str">
        <f>IF(ISBLANK(A1732),"",INDEX('Smelter Look-up'!$C$5:$C$700,MATCH(A1732,'Smelter Look-up'!$E$5:$E$700,0)))</f>
        <v/>
      </c>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25">
      <c r="A1733" s="181"/>
      <c r="B1733" s="182" t="str">
        <f>IF(LEN(A1733)=0,"",INDEX('Smelter Look-up'!$A:$A,MATCH($A1733,'Smelter Look-up'!$E:$E,0)))</f>
        <v/>
      </c>
      <c r="C1733" s="186" t="str">
        <f>IF(LEN(A1733)=0,"",INDEX('Smelter Look-up'!$C:$C,MATCH($A1733,'Smelter Look-up'!$E:$E,0)))</f>
        <v/>
      </c>
      <c r="D1733" s="230" t="str">
        <f>IF(ISBLANK(A1733),"",INDEX('Smelter Look-up'!$C$5:$C$700,MATCH(A1733,'Smelter Look-up'!$E$5:$E$700,0)))</f>
        <v/>
      </c>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25">
      <c r="A1734" s="181"/>
      <c r="B1734" s="182" t="str">
        <f>IF(LEN(A1734)=0,"",INDEX('Smelter Look-up'!$A:$A,MATCH($A1734,'Smelter Look-up'!$E:$E,0)))</f>
        <v/>
      </c>
      <c r="C1734" s="186" t="str">
        <f>IF(LEN(A1734)=0,"",INDEX('Smelter Look-up'!$C:$C,MATCH($A1734,'Smelter Look-up'!$E:$E,0)))</f>
        <v/>
      </c>
      <c r="D1734" s="230" t="str">
        <f>IF(ISBLANK(A1734),"",INDEX('Smelter Look-up'!$C$5:$C$700,MATCH(A1734,'Smelter Look-up'!$E$5:$E$700,0)))</f>
        <v/>
      </c>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25">
      <c r="A1735" s="181"/>
      <c r="B1735" s="182" t="str">
        <f>IF(LEN(A1735)=0,"",INDEX('Smelter Look-up'!$A:$A,MATCH($A1735,'Smelter Look-up'!$E:$E,0)))</f>
        <v/>
      </c>
      <c r="C1735" s="186" t="str">
        <f>IF(LEN(A1735)=0,"",INDEX('Smelter Look-up'!$C:$C,MATCH($A1735,'Smelter Look-up'!$E:$E,0)))</f>
        <v/>
      </c>
      <c r="D1735" s="230" t="str">
        <f>IF(ISBLANK(A1735),"",INDEX('Smelter Look-up'!$C$5:$C$700,MATCH(A1735,'Smelter Look-up'!$E$5:$E$700,0)))</f>
        <v/>
      </c>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5"/>
        <v>0</v>
      </c>
      <c r="AB1735" s="228" t="str">
        <f t="shared" si="256"/>
        <v/>
      </c>
    </row>
    <row r="1736" spans="1:28" s="227" customFormat="1" ht="20.25">
      <c r="A1736" s="181"/>
      <c r="B1736" s="182" t="str">
        <f>IF(LEN(A1736)=0,"",INDEX('Smelter Look-up'!$A:$A,MATCH($A1736,'Smelter Look-up'!$E:$E,0)))</f>
        <v/>
      </c>
      <c r="C1736" s="186" t="str">
        <f>IF(LEN(A1736)=0,"",INDEX('Smelter Look-up'!$C:$C,MATCH($A1736,'Smelter Look-up'!$E:$E,0)))</f>
        <v/>
      </c>
      <c r="D1736" s="230" t="str">
        <f>IF(ISBLANK(A1736),"",INDEX('Smelter Look-up'!$C$5:$C$700,MATCH(A1736,'Smelter Look-up'!$E$5:$E$700,0)))</f>
        <v/>
      </c>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5"/>
        <v>0</v>
      </c>
      <c r="AB1736" s="228" t="str">
        <f t="shared" si="256"/>
        <v/>
      </c>
    </row>
    <row r="1737" spans="1:28" s="227" customFormat="1" ht="20.25">
      <c r="A1737" s="181"/>
      <c r="B1737" s="182" t="str">
        <f>IF(LEN(A1737)=0,"",INDEX('Smelter Look-up'!$A:$A,MATCH($A1737,'Smelter Look-up'!$E:$E,0)))</f>
        <v/>
      </c>
      <c r="C1737" s="186" t="str">
        <f>IF(LEN(A1737)=0,"",INDEX('Smelter Look-up'!$C:$C,MATCH($A1737,'Smelter Look-up'!$E:$E,0)))</f>
        <v/>
      </c>
      <c r="D1737" s="230" t="str">
        <f>IF(ISBLANK(A1737),"",INDEX('Smelter Look-up'!$C$5:$C$700,MATCH(A1737,'Smelter Look-up'!$E$5:$E$700,0)))</f>
        <v/>
      </c>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25">
      <c r="A1738" s="181"/>
      <c r="B1738" s="182" t="str">
        <f>IF(LEN(A1738)=0,"",INDEX('Smelter Look-up'!$A:$A,MATCH($A1738,'Smelter Look-up'!$E:$E,0)))</f>
        <v/>
      </c>
      <c r="C1738" s="186" t="str">
        <f>IF(LEN(A1738)=0,"",INDEX('Smelter Look-up'!$C:$C,MATCH($A1738,'Smelter Look-up'!$E:$E,0)))</f>
        <v/>
      </c>
      <c r="D1738" s="230" t="str">
        <f>IF(ISBLANK(A1738),"",INDEX('Smelter Look-up'!$C$5:$C$700,MATCH(A1738,'Smelter Look-up'!$E$5:$E$700,0)))</f>
        <v/>
      </c>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25">
      <c r="A1739" s="181"/>
      <c r="B1739" s="182" t="str">
        <f>IF(LEN(A1739)=0,"",INDEX('Smelter Look-up'!$A:$A,MATCH($A1739,'Smelter Look-up'!$E:$E,0)))</f>
        <v/>
      </c>
      <c r="C1739" s="186" t="str">
        <f>IF(LEN(A1739)=0,"",INDEX('Smelter Look-up'!$C:$C,MATCH($A1739,'Smelter Look-up'!$E:$E,0)))</f>
        <v/>
      </c>
      <c r="D1739" s="230" t="str">
        <f>IF(ISBLANK(A1739),"",INDEX('Smelter Look-up'!$C$5:$C$700,MATCH(A1739,'Smelter Look-up'!$E$5:$E$700,0)))</f>
        <v/>
      </c>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25">
      <c r="A1740" s="181"/>
      <c r="B1740" s="182" t="str">
        <f>IF(LEN(A1740)=0,"",INDEX('Smelter Look-up'!$A:$A,MATCH($A1740,'Smelter Look-up'!$E:$E,0)))</f>
        <v/>
      </c>
      <c r="C1740" s="186" t="str">
        <f>IF(LEN(A1740)=0,"",INDEX('Smelter Look-up'!$C:$C,MATCH($A1740,'Smelter Look-up'!$E:$E,0)))</f>
        <v/>
      </c>
      <c r="D1740" s="230" t="str">
        <f>IF(ISBLANK(A1740),"",INDEX('Smelter Look-up'!$C$5:$C$700,MATCH(A1740,'Smelter Look-up'!$E$5:$E$700,0)))</f>
        <v/>
      </c>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4"/>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5"/>
        <v>0</v>
      </c>
      <c r="AB1740" s="228" t="str">
        <f t="shared" si="256"/>
        <v/>
      </c>
    </row>
    <row r="1741" spans="1:28" s="227" customFormat="1" ht="20.25">
      <c r="A1741" s="262"/>
      <c r="B1741" s="182" t="str">
        <f>IF(LEN(A1741)=0,"",INDEX('Smelter Look-up'!$A:$A,MATCH($A1741,'Smelter Look-up'!$E:$E,0)))</f>
        <v/>
      </c>
      <c r="C1741" s="186" t="str">
        <f>IF(LEN(A1741)=0,"",INDEX('Smelter Look-up'!$C:$C,MATCH($A1741,'Smelter Look-up'!$E:$E,0)))</f>
        <v/>
      </c>
      <c r="D1741" s="230" t="str">
        <f>IF(ISBLANK(A1741),"",INDEX('Smelter Look-up'!$C$5:$C$700,MATCH(A1741,'Smelter Look-up'!$E$5:$E$700,0)))</f>
        <v/>
      </c>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5"/>
        <v>0</v>
      </c>
      <c r="AB1741" s="228" t="str">
        <f t="shared" si="256"/>
        <v/>
      </c>
    </row>
    <row r="1742" spans="1:28" s="227" customFormat="1" ht="20.25">
      <c r="A1742" s="262"/>
      <c r="B1742" s="182" t="str">
        <f>IF(LEN(A1742)=0,"",INDEX('Smelter Look-up'!$A:$A,MATCH($A1742,'Smelter Look-up'!$E:$E,0)))</f>
        <v/>
      </c>
      <c r="C1742" s="186" t="str">
        <f>IF(LEN(A1742)=0,"",INDEX('Smelter Look-up'!$C:$C,MATCH($A1742,'Smelter Look-up'!$E:$E,0)))</f>
        <v/>
      </c>
      <c r="D1742" s="230" t="str">
        <f>IF(ISBLANK(A1742),"",INDEX('Smelter Look-up'!$C$5:$C$700,MATCH(A1742,'Smelter Look-up'!$E$5:$E$700,0)))</f>
        <v/>
      </c>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5"/>
        <v>0</v>
      </c>
      <c r="AB1742" s="228" t="str">
        <f t="shared" si="256"/>
        <v/>
      </c>
    </row>
    <row r="1743" spans="1:28" s="227" customFormat="1" ht="20.25">
      <c r="A1743" s="262"/>
      <c r="B1743" s="182" t="str">
        <f>IF(LEN(A1743)=0,"",INDEX('Smelter Look-up'!$A:$A,MATCH($A1743,'Smelter Look-up'!$E:$E,0)))</f>
        <v/>
      </c>
      <c r="C1743" s="186" t="str">
        <f>IF(LEN(A1743)=0,"",INDEX('Smelter Look-up'!$C:$C,MATCH($A1743,'Smelter Look-up'!$E:$E,0)))</f>
        <v/>
      </c>
      <c r="D1743" s="230" t="str">
        <f>IF(ISBLANK(A1743),"",INDEX('Smelter Look-up'!$C$5:$C$700,MATCH(A1743,'Smelter Look-up'!$E$5:$E$700,0)))</f>
        <v/>
      </c>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5"/>
        <v>0</v>
      </c>
      <c r="AB1743" s="228" t="str">
        <f t="shared" si="256"/>
        <v/>
      </c>
    </row>
    <row r="1744" spans="1:28" s="227" customFormat="1" ht="20.25">
      <c r="A1744" s="262"/>
      <c r="B1744" s="182" t="str">
        <f>IF(LEN(A1744)=0,"",INDEX('Smelter Look-up'!$A:$A,MATCH($A1744,'Smelter Look-up'!$E:$E,0)))</f>
        <v/>
      </c>
      <c r="C1744" s="186" t="str">
        <f>IF(LEN(A1744)=0,"",INDEX('Smelter Look-up'!$C:$C,MATCH($A1744,'Smelter Look-up'!$E:$E,0)))</f>
        <v/>
      </c>
      <c r="D1744" s="230" t="str">
        <f>IF(ISBLANK(A1744),"",INDEX('Smelter Look-up'!$C$5:$C$700,MATCH(A1744,'Smelter Look-up'!$E$5:$E$700,0)))</f>
        <v/>
      </c>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5"/>
        <v>0</v>
      </c>
      <c r="AB1744" s="228" t="str">
        <f t="shared" si="256"/>
        <v/>
      </c>
    </row>
    <row r="1745" spans="1:28" s="227" customFormat="1" ht="20.25">
      <c r="A1745" s="262"/>
      <c r="B1745" s="182" t="str">
        <f>IF(LEN(A1745)=0,"",INDEX('Smelter Look-up'!$A:$A,MATCH($A1745,'Smelter Look-up'!$E:$E,0)))</f>
        <v/>
      </c>
      <c r="C1745" s="186" t="str">
        <f>IF(LEN(A1745)=0,"",INDEX('Smelter Look-up'!$C:$C,MATCH($A1745,'Smelter Look-up'!$E:$E,0)))</f>
        <v/>
      </c>
      <c r="D1745" s="230" t="str">
        <f>IF(ISBLANK(A1745),"",INDEX('Smelter Look-up'!$C$5:$C$700,MATCH(A1745,'Smelter Look-up'!$E$5:$E$700,0)))</f>
        <v/>
      </c>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5"/>
        <v>0</v>
      </c>
      <c r="AB1745" s="228" t="str">
        <f t="shared" si="256"/>
        <v/>
      </c>
    </row>
    <row r="1746" spans="1:28" s="227" customFormat="1" ht="20.25">
      <c r="A1746" s="262"/>
      <c r="B1746" s="182" t="str">
        <f>IF(LEN(A1746)=0,"",INDEX('Smelter Look-up'!$A:$A,MATCH($A1746,'Smelter Look-up'!$E:$E,0)))</f>
        <v/>
      </c>
      <c r="C1746" s="186" t="str">
        <f>IF(LEN(A1746)=0,"",INDEX('Smelter Look-up'!$C:$C,MATCH($A1746,'Smelter Look-up'!$E:$E,0)))</f>
        <v/>
      </c>
      <c r="D1746" s="230" t="str">
        <f>IF(ISBLANK(A1746),"",INDEX('Smelter Look-up'!$C$5:$C$700,MATCH(A1746,'Smelter Look-up'!$E$5:$E$700,0)))</f>
        <v/>
      </c>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5"/>
        <v>0</v>
      </c>
      <c r="AB1746" s="228" t="str">
        <f t="shared" si="256"/>
        <v/>
      </c>
    </row>
    <row r="1747" spans="1:28" s="227" customFormat="1" ht="20.25">
      <c r="A1747" s="262"/>
      <c r="B1747" s="182" t="str">
        <f>IF(LEN(A1747)=0,"",INDEX('Smelter Look-up'!$A:$A,MATCH($A1747,'Smelter Look-up'!$E:$E,0)))</f>
        <v/>
      </c>
      <c r="C1747" s="186" t="str">
        <f>IF(LEN(A1747)=0,"",INDEX('Smelter Look-up'!$C:$C,MATCH($A1747,'Smelter Look-up'!$E:$E,0)))</f>
        <v/>
      </c>
      <c r="D1747" s="230" t="str">
        <f>IF(ISBLANK(A1747),"",INDEX('Smelter Look-up'!$C$5:$C$700,MATCH(A1747,'Smelter Look-up'!$E$5:$E$700,0)))</f>
        <v/>
      </c>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5"/>
        <v>0</v>
      </c>
      <c r="AB1747" s="228" t="str">
        <f t="shared" si="256"/>
        <v/>
      </c>
    </row>
    <row r="1748" spans="1:28" s="227" customFormat="1" ht="20.25">
      <c r="A1748" s="181"/>
      <c r="B1748" s="182" t="str">
        <f>IF(LEN(A1748)=0,"",INDEX('Smelter Look-up'!$A:$A,MATCH($A1748,'Smelter Look-up'!$E:$E,0)))</f>
        <v/>
      </c>
      <c r="C1748" s="186" t="str">
        <f>IF(LEN(A1748)=0,"",INDEX('Smelter Look-up'!$C:$C,MATCH($A1748,'Smelter Look-up'!$E:$E,0)))</f>
        <v/>
      </c>
      <c r="D1748" s="230" t="str">
        <f>IF(ISBLANK(A1748),"",INDEX('Smelter Look-up'!$C$5:$C$700,MATCH(A1748,'Smelter Look-up'!$E$5:$E$700,0)))</f>
        <v/>
      </c>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5"/>
        <v>0</v>
      </c>
      <c r="AB1748" s="228" t="str">
        <f t="shared" si="256"/>
        <v/>
      </c>
    </row>
    <row r="1749" spans="1:28" s="227" customFormat="1" ht="20.25">
      <c r="A1749" s="181"/>
      <c r="B1749" s="182" t="str">
        <f>IF(LEN(A1749)=0,"",INDEX('Smelter Look-up'!$A:$A,MATCH($A1749,'Smelter Look-up'!$E:$E,0)))</f>
        <v/>
      </c>
      <c r="C1749" s="186" t="str">
        <f>IF(LEN(A1749)=0,"",INDEX('Smelter Look-up'!$C:$C,MATCH($A1749,'Smelter Look-up'!$E:$E,0)))</f>
        <v/>
      </c>
      <c r="D1749" s="230" t="str">
        <f>IF(ISBLANK(A1749),"",INDEX('Smelter Look-up'!$C$5:$C$700,MATCH(A1749,'Smelter Look-up'!$E$5:$E$700,0)))</f>
        <v/>
      </c>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5"/>
        <v>0</v>
      </c>
      <c r="AB1749" s="228" t="str">
        <f t="shared" si="256"/>
        <v/>
      </c>
    </row>
    <row r="1750" spans="1:28" s="227" customFormat="1" ht="20.25">
      <c r="A1750" s="181"/>
      <c r="B1750" s="182" t="str">
        <f>IF(LEN(A1750)=0,"",INDEX('Smelter Look-up'!$A:$A,MATCH($A1750,'Smelter Look-up'!$E:$E,0)))</f>
        <v/>
      </c>
      <c r="C1750" s="186" t="str">
        <f>IF(LEN(A1750)=0,"",INDEX('Smelter Look-up'!$C:$C,MATCH($A1750,'Smelter Look-up'!$E:$E,0)))</f>
        <v/>
      </c>
      <c r="D1750" s="230" t="str">
        <f>IF(ISBLANK(A1750),"",INDEX('Smelter Look-up'!$C$5:$C$700,MATCH(A1750,'Smelter Look-up'!$E$5:$E$700,0)))</f>
        <v/>
      </c>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5"/>
        <v>0</v>
      </c>
      <c r="AB1750" s="228" t="str">
        <f t="shared" si="256"/>
        <v/>
      </c>
    </row>
    <row r="1751" spans="1:28" s="227" customFormat="1" ht="20.25">
      <c r="A1751" s="181"/>
      <c r="B1751" s="182" t="str">
        <f>IF(LEN(A1751)=0,"",INDEX('Smelter Look-up'!$A:$A,MATCH($A1751,'Smelter Look-up'!$E:$E,0)))</f>
        <v/>
      </c>
      <c r="C1751" s="186" t="str">
        <f>IF(LEN(A1751)=0,"",INDEX('Smelter Look-up'!$C:$C,MATCH($A1751,'Smelter Look-up'!$E:$E,0)))</f>
        <v/>
      </c>
      <c r="D1751" s="230" t="str">
        <f>IF(ISBLANK(A1751),"",INDEX('Smelter Look-up'!$C$5:$C$700,MATCH(A1751,'Smelter Look-up'!$E$5:$E$700,0)))</f>
        <v/>
      </c>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5"/>
        <v>0</v>
      </c>
      <c r="AB1751" s="228" t="str">
        <f t="shared" si="256"/>
        <v/>
      </c>
    </row>
    <row r="1752" spans="1:28" s="227" customFormat="1" ht="20.25">
      <c r="A1752" s="181"/>
      <c r="B1752" s="182" t="str">
        <f>IF(LEN(A1752)=0,"",INDEX('Smelter Look-up'!$A:$A,MATCH($A1752,'Smelter Look-up'!$E:$E,0)))</f>
        <v/>
      </c>
      <c r="C1752" s="186" t="str">
        <f>IF(LEN(A1752)=0,"",INDEX('Smelter Look-up'!$C:$C,MATCH($A1752,'Smelter Look-up'!$E:$E,0)))</f>
        <v/>
      </c>
      <c r="D1752" s="230" t="str">
        <f>IF(ISBLANK(A1752),"",INDEX('Smelter Look-up'!$C$5:$C$700,MATCH(A1752,'Smelter Look-up'!$E$5:$E$700,0)))</f>
        <v/>
      </c>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5"/>
        <v>0</v>
      </c>
      <c r="AB1752" s="228" t="str">
        <f t="shared" si="256"/>
        <v/>
      </c>
    </row>
    <row r="1753" spans="1:28" s="227" customFormat="1" ht="20.25">
      <c r="A1753" s="181"/>
      <c r="B1753" s="182" t="str">
        <f>IF(LEN(A1753)=0,"",INDEX('Smelter Look-up'!$A:$A,MATCH($A1753,'Smelter Look-up'!$E:$E,0)))</f>
        <v/>
      </c>
      <c r="C1753" s="186" t="str">
        <f>IF(LEN(A1753)=0,"",INDEX('Smelter Look-up'!$C:$C,MATCH($A1753,'Smelter Look-up'!$E:$E,0)))</f>
        <v/>
      </c>
      <c r="D1753" s="230" t="str">
        <f>IF(ISBLANK(A1753),"",INDEX('Smelter Look-up'!$C$5:$C$700,MATCH(A1753,'Smelter Look-up'!$E$5:$E$700,0)))</f>
        <v/>
      </c>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7">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8">IF(AND(C1753="Smelter not listed",OR(LEN(D1753)=0,LEN(E1753)=0)),1,0)</f>
        <v>0</v>
      </c>
      <c r="AB1753" s="228" t="str">
        <f t="shared" ref="AB1753:AB1783" si="259">B1753&amp;C1753</f>
        <v/>
      </c>
    </row>
    <row r="1754" spans="1:28" s="227" customFormat="1" ht="20.25">
      <c r="A1754" s="181"/>
      <c r="B1754" s="182" t="str">
        <f>IF(LEN(A1754)=0,"",INDEX('Smelter Look-up'!$A:$A,MATCH($A1754,'Smelter Look-up'!$E:$E,0)))</f>
        <v/>
      </c>
      <c r="C1754" s="186" t="str">
        <f>IF(LEN(A1754)=0,"",INDEX('Smelter Look-up'!$C:$C,MATCH($A1754,'Smelter Look-up'!$E:$E,0)))</f>
        <v/>
      </c>
      <c r="D1754" s="230" t="str">
        <f>IF(ISBLANK(A1754),"",INDEX('Smelter Look-up'!$C$5:$C$700,MATCH(A1754,'Smelter Look-up'!$E$5:$E$700,0)))</f>
        <v/>
      </c>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t="str">
        <f>IF(ISBLANK(A1755),"",INDEX('Smelter Look-up'!$C$5:$C$700,MATCH(A1755,'Smelter Look-up'!$E$5:$E$700,0)))</f>
        <v/>
      </c>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t="str">
        <f>IF(ISBLANK(A1756),"",INDEX('Smelter Look-up'!$C$5:$C$700,MATCH(A1756,'Smelter Look-up'!$E$5:$E$700,0)))</f>
        <v/>
      </c>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25">
      <c r="A1757" s="181"/>
      <c r="B1757" s="182" t="str">
        <f>IF(LEN(A1757)=0,"",INDEX('Smelter Look-up'!$A:$A,MATCH($A1757,'Smelter Look-up'!$E:$E,0)))</f>
        <v/>
      </c>
      <c r="C1757" s="186" t="str">
        <f>IF(LEN(A1757)=0,"",INDEX('Smelter Look-up'!$C:$C,MATCH($A1757,'Smelter Look-up'!$E:$E,0)))</f>
        <v/>
      </c>
      <c r="D1757" s="230" t="str">
        <f>IF(ISBLANK(A1757),"",INDEX('Smelter Look-up'!$C$5:$C$700,MATCH(A1757,'Smelter Look-up'!$E$5:$E$700,0)))</f>
        <v/>
      </c>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25">
      <c r="A1758" s="181"/>
      <c r="B1758" s="182" t="str">
        <f>IF(LEN(A1758)=0,"",INDEX('Smelter Look-up'!$A:$A,MATCH($A1758,'Smelter Look-up'!$E:$E,0)))</f>
        <v/>
      </c>
      <c r="C1758" s="186" t="str">
        <f>IF(LEN(A1758)=0,"",INDEX('Smelter Look-up'!$C:$C,MATCH($A1758,'Smelter Look-up'!$E:$E,0)))</f>
        <v/>
      </c>
      <c r="D1758" s="230" t="str">
        <f>IF(ISBLANK(A1758),"",INDEX('Smelter Look-up'!$C$5:$C$700,MATCH(A1758,'Smelter Look-up'!$E$5:$E$700,0)))</f>
        <v/>
      </c>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25">
      <c r="A1759" s="181"/>
      <c r="B1759" s="182" t="str">
        <f>IF(LEN(A1759)=0,"",INDEX('Smelter Look-up'!$A:$A,MATCH($A1759,'Smelter Look-up'!$E:$E,0)))</f>
        <v/>
      </c>
      <c r="C1759" s="186" t="str">
        <f>IF(LEN(A1759)=0,"",INDEX('Smelter Look-up'!$C:$C,MATCH($A1759,'Smelter Look-up'!$E:$E,0)))</f>
        <v/>
      </c>
      <c r="D1759" s="230" t="str">
        <f>IF(ISBLANK(A1759),"",INDEX('Smelter Look-up'!$C$5:$C$700,MATCH(A1759,'Smelter Look-up'!$E$5:$E$700,0)))</f>
        <v/>
      </c>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25">
      <c r="A1760" s="181"/>
      <c r="B1760" s="182" t="str">
        <f>IF(LEN(A1760)=0,"",INDEX('Smelter Look-up'!$A:$A,MATCH($A1760,'Smelter Look-up'!$E:$E,0)))</f>
        <v/>
      </c>
      <c r="C1760" s="186" t="str">
        <f>IF(LEN(A1760)=0,"",INDEX('Smelter Look-up'!$C:$C,MATCH($A1760,'Smelter Look-up'!$E:$E,0)))</f>
        <v/>
      </c>
      <c r="D1760" s="230" t="str">
        <f>IF(ISBLANK(A1760),"",INDEX('Smelter Look-up'!$C$5:$C$700,MATCH(A1760,'Smelter Look-up'!$E$5:$E$700,0)))</f>
        <v/>
      </c>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25">
      <c r="A1761" s="181"/>
      <c r="B1761" s="182" t="str">
        <f>IF(LEN(A1761)=0,"",INDEX('Smelter Look-up'!$A:$A,MATCH($A1761,'Smelter Look-up'!$E:$E,0)))</f>
        <v/>
      </c>
      <c r="C1761" s="186" t="str">
        <f>IF(LEN(A1761)=0,"",INDEX('Smelter Look-up'!$C:$C,MATCH($A1761,'Smelter Look-up'!$E:$E,0)))</f>
        <v/>
      </c>
      <c r="D1761" s="230" t="str">
        <f>IF(ISBLANK(A1761),"",INDEX('Smelter Look-up'!$C$5:$C$700,MATCH(A1761,'Smelter Look-up'!$E$5:$E$700,0)))</f>
        <v/>
      </c>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8"/>
        <v>0</v>
      </c>
      <c r="AB1761" s="228" t="str">
        <f t="shared" si="259"/>
        <v/>
      </c>
    </row>
    <row r="1762" spans="1:28" s="227" customFormat="1" ht="20.25">
      <c r="A1762" s="181"/>
      <c r="B1762" s="182" t="str">
        <f>IF(LEN(A1762)=0,"",INDEX('Smelter Look-up'!$A:$A,MATCH($A1762,'Smelter Look-up'!$E:$E,0)))</f>
        <v/>
      </c>
      <c r="C1762" s="186" t="str">
        <f>IF(LEN(A1762)=0,"",INDEX('Smelter Look-up'!$C:$C,MATCH($A1762,'Smelter Look-up'!$E:$E,0)))</f>
        <v/>
      </c>
      <c r="D1762" s="230" t="str">
        <f>IF(ISBLANK(A1762),"",INDEX('Smelter Look-up'!$C$5:$C$700,MATCH(A1762,'Smelter Look-up'!$E$5:$E$700,0)))</f>
        <v/>
      </c>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8"/>
        <v>0</v>
      </c>
      <c r="AB1762" s="228" t="str">
        <f t="shared" si="259"/>
        <v/>
      </c>
    </row>
    <row r="1763" spans="1:28" s="227" customFormat="1" ht="20.25">
      <c r="A1763" s="181"/>
      <c r="B1763" s="182" t="str">
        <f>IF(LEN(A1763)=0,"",INDEX('Smelter Look-up'!$A:$A,MATCH($A1763,'Smelter Look-up'!$E:$E,0)))</f>
        <v/>
      </c>
      <c r="C1763" s="186" t="str">
        <f>IF(LEN(A1763)=0,"",INDEX('Smelter Look-up'!$C:$C,MATCH($A1763,'Smelter Look-up'!$E:$E,0)))</f>
        <v/>
      </c>
      <c r="D1763" s="230" t="str">
        <f>IF(ISBLANK(A1763),"",INDEX('Smelter Look-up'!$C$5:$C$700,MATCH(A1763,'Smelter Look-up'!$E$5:$E$700,0)))</f>
        <v/>
      </c>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8"/>
        <v>0</v>
      </c>
      <c r="AB1763" s="228" t="str">
        <f t="shared" si="259"/>
        <v/>
      </c>
    </row>
    <row r="1764" spans="1:28" s="227" customFormat="1" ht="20.25">
      <c r="A1764" s="181"/>
      <c r="B1764" s="182" t="str">
        <f>IF(LEN(A1764)=0,"",INDEX('Smelter Look-up'!$A:$A,MATCH($A1764,'Smelter Look-up'!$E:$E,0)))</f>
        <v/>
      </c>
      <c r="C1764" s="186" t="str">
        <f>IF(LEN(A1764)=0,"",INDEX('Smelter Look-up'!$C:$C,MATCH($A1764,'Smelter Look-up'!$E:$E,0)))</f>
        <v/>
      </c>
      <c r="D1764" s="230" t="str">
        <f>IF(ISBLANK(A1764),"",INDEX('Smelter Look-up'!$C$5:$C$700,MATCH(A1764,'Smelter Look-up'!$E$5:$E$700,0)))</f>
        <v/>
      </c>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8"/>
        <v>0</v>
      </c>
      <c r="AB1764" s="228" t="str">
        <f t="shared" si="259"/>
        <v/>
      </c>
    </row>
    <row r="1765" spans="1:28" s="227" customFormat="1" ht="20.25">
      <c r="A1765" s="181"/>
      <c r="B1765" s="182" t="str">
        <f>IF(LEN(A1765)=0,"",INDEX('Smelter Look-up'!$A:$A,MATCH($A1765,'Smelter Look-up'!$E:$E,0)))</f>
        <v/>
      </c>
      <c r="C1765" s="186" t="str">
        <f>IF(LEN(A1765)=0,"",INDEX('Smelter Look-up'!$C:$C,MATCH($A1765,'Smelter Look-up'!$E:$E,0)))</f>
        <v/>
      </c>
      <c r="D1765" s="230" t="str">
        <f>IF(ISBLANK(A1765),"",INDEX('Smelter Look-up'!$C$5:$C$700,MATCH(A1765,'Smelter Look-up'!$E$5:$E$700,0)))</f>
        <v/>
      </c>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8"/>
        <v>0</v>
      </c>
      <c r="AB1765" s="228" t="str">
        <f t="shared" si="259"/>
        <v/>
      </c>
    </row>
    <row r="1766" spans="1:28" s="227" customFormat="1" ht="20.25">
      <c r="A1766" s="181"/>
      <c r="B1766" s="182" t="str">
        <f>IF(LEN(A1766)=0,"",INDEX('Smelter Look-up'!$A:$A,MATCH($A1766,'Smelter Look-up'!$E:$E,0)))</f>
        <v/>
      </c>
      <c r="C1766" s="186" t="str">
        <f>IF(LEN(A1766)=0,"",INDEX('Smelter Look-up'!$C:$C,MATCH($A1766,'Smelter Look-up'!$E:$E,0)))</f>
        <v/>
      </c>
      <c r="D1766" s="230" t="str">
        <f>IF(ISBLANK(A1766),"",INDEX('Smelter Look-up'!$C$5:$C$700,MATCH(A1766,'Smelter Look-up'!$E$5:$E$700,0)))</f>
        <v/>
      </c>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8"/>
        <v>0</v>
      </c>
      <c r="AB1766" s="228" t="str">
        <f t="shared" si="259"/>
        <v/>
      </c>
    </row>
    <row r="1767" spans="1:28" s="227" customFormat="1" ht="20.25">
      <c r="A1767" s="181"/>
      <c r="B1767" s="182" t="str">
        <f>IF(LEN(A1767)=0,"",INDEX('Smelter Look-up'!$A:$A,MATCH($A1767,'Smelter Look-up'!$E:$E,0)))</f>
        <v/>
      </c>
      <c r="C1767" s="186" t="str">
        <f>IF(LEN(A1767)=0,"",INDEX('Smelter Look-up'!$C:$C,MATCH($A1767,'Smelter Look-up'!$E:$E,0)))</f>
        <v/>
      </c>
      <c r="D1767" s="230" t="str">
        <f>IF(ISBLANK(A1767),"",INDEX('Smelter Look-up'!$C$5:$C$700,MATCH(A1767,'Smelter Look-up'!$E$5:$E$700,0)))</f>
        <v/>
      </c>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8"/>
        <v>0</v>
      </c>
      <c r="AB1767" s="228" t="str">
        <f t="shared" si="259"/>
        <v/>
      </c>
    </row>
    <row r="1768" spans="1:28" s="227" customFormat="1" ht="20.25">
      <c r="A1768" s="181"/>
      <c r="B1768" s="182" t="str">
        <f>IF(LEN(A1768)=0,"",INDEX('Smelter Look-up'!$A:$A,MATCH($A1768,'Smelter Look-up'!$E:$E,0)))</f>
        <v/>
      </c>
      <c r="C1768" s="186" t="str">
        <f>IF(LEN(A1768)=0,"",INDEX('Smelter Look-up'!$C:$C,MATCH($A1768,'Smelter Look-up'!$E:$E,0)))</f>
        <v/>
      </c>
      <c r="D1768" s="230" t="str">
        <f>IF(ISBLANK(A1768),"",INDEX('Smelter Look-up'!$C$5:$C$700,MATCH(A1768,'Smelter Look-up'!$E$5:$E$700,0)))</f>
        <v/>
      </c>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8"/>
        <v>0</v>
      </c>
      <c r="AB1768" s="228" t="str">
        <f t="shared" si="259"/>
        <v/>
      </c>
    </row>
    <row r="1769" spans="1:28" s="227" customFormat="1" ht="20.25">
      <c r="A1769" s="181"/>
      <c r="B1769" s="182" t="str">
        <f>IF(LEN(A1769)=0,"",INDEX('Smelter Look-up'!$A:$A,MATCH($A1769,'Smelter Look-up'!$E:$E,0)))</f>
        <v/>
      </c>
      <c r="C1769" s="186" t="str">
        <f>IF(LEN(A1769)=0,"",INDEX('Smelter Look-up'!$C:$C,MATCH($A1769,'Smelter Look-up'!$E:$E,0)))</f>
        <v/>
      </c>
      <c r="D1769" s="230" t="str">
        <f>IF(ISBLANK(A1769),"",INDEX('Smelter Look-up'!$C$5:$C$700,MATCH(A1769,'Smelter Look-up'!$E$5:$E$700,0)))</f>
        <v/>
      </c>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25">
      <c r="A1770" s="181"/>
      <c r="B1770" s="182" t="str">
        <f>IF(LEN(A1770)=0,"",INDEX('Smelter Look-up'!$A:$A,MATCH($A1770,'Smelter Look-up'!$E:$E,0)))</f>
        <v/>
      </c>
      <c r="C1770" s="186" t="str">
        <f>IF(LEN(A1770)=0,"",INDEX('Smelter Look-up'!$C:$C,MATCH($A1770,'Smelter Look-up'!$E:$E,0)))</f>
        <v/>
      </c>
      <c r="D1770" s="230" t="str">
        <f>IF(ISBLANK(A1770),"",INDEX('Smelter Look-up'!$C$5:$C$700,MATCH(A1770,'Smelter Look-up'!$E$5:$E$700,0)))</f>
        <v/>
      </c>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25">
      <c r="A1771" s="181"/>
      <c r="B1771" s="182" t="str">
        <f>IF(LEN(A1771)=0,"",INDEX('Smelter Look-up'!$A:$A,MATCH($A1771,'Smelter Look-up'!$E:$E,0)))</f>
        <v/>
      </c>
      <c r="C1771" s="186" t="str">
        <f>IF(LEN(A1771)=0,"",INDEX('Smelter Look-up'!$C:$C,MATCH($A1771,'Smelter Look-up'!$E:$E,0)))</f>
        <v/>
      </c>
      <c r="D1771" s="230" t="str">
        <f>IF(ISBLANK(A1771),"",INDEX('Smelter Look-up'!$C$5:$C$700,MATCH(A1771,'Smelter Look-up'!$E$5:$E$700,0)))</f>
        <v/>
      </c>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8"/>
        <v>0</v>
      </c>
      <c r="AB1771" s="228" t="str">
        <f t="shared" si="259"/>
        <v/>
      </c>
    </row>
    <row r="1772" spans="1:28" s="227" customFormat="1" ht="20.25">
      <c r="A1772" s="181"/>
      <c r="B1772" s="182" t="str">
        <f>IF(LEN(A1772)=0,"",INDEX('Smelter Look-up'!$A:$A,MATCH($A1772,'Smelter Look-up'!$E:$E,0)))</f>
        <v/>
      </c>
      <c r="C1772" s="186" t="str">
        <f>IF(LEN(A1772)=0,"",INDEX('Smelter Look-up'!$C:$C,MATCH($A1772,'Smelter Look-up'!$E:$E,0)))</f>
        <v/>
      </c>
      <c r="D1772" s="230" t="str">
        <f>IF(ISBLANK(A1772),"",INDEX('Smelter Look-up'!$C$5:$C$700,MATCH(A1772,'Smelter Look-up'!$E$5:$E$700,0)))</f>
        <v/>
      </c>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8"/>
        <v>0</v>
      </c>
      <c r="AB1772" s="228" t="str">
        <f t="shared" si="259"/>
        <v/>
      </c>
    </row>
    <row r="1773" spans="1:28" s="227" customFormat="1" ht="20.25">
      <c r="A1773" s="181"/>
      <c r="B1773" s="182" t="str">
        <f>IF(LEN(A1773)=0,"",INDEX('Smelter Look-up'!$A:$A,MATCH($A1773,'Smelter Look-up'!$E:$E,0)))</f>
        <v/>
      </c>
      <c r="C1773" s="186" t="str">
        <f>IF(LEN(A1773)=0,"",INDEX('Smelter Look-up'!$C:$C,MATCH($A1773,'Smelter Look-up'!$E:$E,0)))</f>
        <v/>
      </c>
      <c r="D1773" s="230" t="str">
        <f>IF(ISBLANK(A1773),"",INDEX('Smelter Look-up'!$C$5:$C$700,MATCH(A1773,'Smelter Look-up'!$E$5:$E$700,0)))</f>
        <v/>
      </c>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8"/>
        <v>0</v>
      </c>
      <c r="AB1773" s="228" t="str">
        <f t="shared" si="259"/>
        <v/>
      </c>
    </row>
    <row r="1774" spans="1:28" s="227" customFormat="1" ht="20.25">
      <c r="A1774" s="181"/>
      <c r="B1774" s="182" t="str">
        <f>IF(LEN(A1774)=0,"",INDEX('Smelter Look-up'!$A:$A,MATCH($A1774,'Smelter Look-up'!$E:$E,0)))</f>
        <v/>
      </c>
      <c r="C1774" s="186" t="str">
        <f>IF(LEN(A1774)=0,"",INDEX('Smelter Look-up'!$C:$C,MATCH($A1774,'Smelter Look-up'!$E:$E,0)))</f>
        <v/>
      </c>
      <c r="D1774" s="230" t="str">
        <f>IF(ISBLANK(A1774),"",INDEX('Smelter Look-up'!$C$5:$C$700,MATCH(A1774,'Smelter Look-up'!$E$5:$E$700,0)))</f>
        <v/>
      </c>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8"/>
        <v>0</v>
      </c>
      <c r="AB1774" s="228" t="str">
        <f t="shared" si="259"/>
        <v/>
      </c>
    </row>
    <row r="1775" spans="1:28" s="227" customFormat="1" ht="20.25">
      <c r="A1775" s="181"/>
      <c r="B1775" s="182" t="str">
        <f>IF(LEN(A1775)=0,"",INDEX('Smelter Look-up'!$A:$A,MATCH($A1775,'Smelter Look-up'!$E:$E,0)))</f>
        <v/>
      </c>
      <c r="C1775" s="186" t="str">
        <f>IF(LEN(A1775)=0,"",INDEX('Smelter Look-up'!$C:$C,MATCH($A1775,'Smelter Look-up'!$E:$E,0)))</f>
        <v/>
      </c>
      <c r="D1775" s="230" t="str">
        <f>IF(ISBLANK(A1775),"",INDEX('Smelter Look-up'!$C$5:$C$700,MATCH(A1775,'Smelter Look-up'!$E$5:$E$700,0)))</f>
        <v/>
      </c>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8"/>
        <v>0</v>
      </c>
      <c r="AB1775" s="228" t="str">
        <f t="shared" si="259"/>
        <v/>
      </c>
    </row>
    <row r="1776" spans="1:28" s="227" customFormat="1" ht="20.25">
      <c r="A1776" s="181"/>
      <c r="B1776" s="182" t="str">
        <f>IF(LEN(A1776)=0,"",INDEX('Smelter Look-up'!$A:$A,MATCH($A1776,'Smelter Look-up'!$E:$E,0)))</f>
        <v/>
      </c>
      <c r="C1776" s="186" t="str">
        <f>IF(LEN(A1776)=0,"",INDEX('Smelter Look-up'!$C:$C,MATCH($A1776,'Smelter Look-up'!$E:$E,0)))</f>
        <v/>
      </c>
      <c r="D1776" s="230" t="str">
        <f>IF(ISBLANK(A1776),"",INDEX('Smelter Look-up'!$C$5:$C$700,MATCH(A1776,'Smelter Look-up'!$E$5:$E$700,0)))</f>
        <v/>
      </c>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8"/>
        <v>0</v>
      </c>
      <c r="AB1776" s="228" t="str">
        <f t="shared" si="259"/>
        <v/>
      </c>
    </row>
    <row r="1777" spans="1:28" s="227" customFormat="1" ht="20.25">
      <c r="A1777" s="181"/>
      <c r="B1777" s="182" t="str">
        <f>IF(LEN(A1777)=0,"",INDEX('Smelter Look-up'!$A:$A,MATCH($A1777,'Smelter Look-up'!$E:$E,0)))</f>
        <v/>
      </c>
      <c r="C1777" s="186" t="str">
        <f>IF(LEN(A1777)=0,"",INDEX('Smelter Look-up'!$C:$C,MATCH($A1777,'Smelter Look-up'!$E:$E,0)))</f>
        <v/>
      </c>
      <c r="D1777" s="230" t="str">
        <f>IF(ISBLANK(A1777),"",INDEX('Smelter Look-up'!$C$5:$C$700,MATCH(A1777,'Smelter Look-up'!$E$5:$E$700,0)))</f>
        <v/>
      </c>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8"/>
        <v>0</v>
      </c>
      <c r="AB1777" s="228" t="str">
        <f t="shared" si="259"/>
        <v/>
      </c>
    </row>
    <row r="1778" spans="1:28" s="227" customFormat="1" ht="20.25">
      <c r="A1778" s="181"/>
      <c r="B1778" s="182" t="str">
        <f>IF(LEN(A1778)=0,"",INDEX('Smelter Look-up'!$A:$A,MATCH($A1778,'Smelter Look-up'!$E:$E,0)))</f>
        <v/>
      </c>
      <c r="C1778" s="186" t="str">
        <f>IF(LEN(A1778)=0,"",INDEX('Smelter Look-up'!$C:$C,MATCH($A1778,'Smelter Look-up'!$E:$E,0)))</f>
        <v/>
      </c>
      <c r="D1778" s="230" t="str">
        <f>IF(ISBLANK(A1778),"",INDEX('Smelter Look-up'!$C$5:$C$700,MATCH(A1778,'Smelter Look-up'!$E$5:$E$700,0)))</f>
        <v/>
      </c>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8"/>
        <v>0</v>
      </c>
      <c r="AB1778" s="228" t="str">
        <f t="shared" si="259"/>
        <v/>
      </c>
    </row>
    <row r="1779" spans="1:28" s="227" customFormat="1" ht="20.25">
      <c r="A1779" s="181"/>
      <c r="B1779" s="182" t="str">
        <f>IF(LEN(A1779)=0,"",INDEX('Smelter Look-up'!$A:$A,MATCH($A1779,'Smelter Look-up'!$E:$E,0)))</f>
        <v/>
      </c>
      <c r="C1779" s="186" t="str">
        <f>IF(LEN(A1779)=0,"",INDEX('Smelter Look-up'!$C:$C,MATCH($A1779,'Smelter Look-up'!$E:$E,0)))</f>
        <v/>
      </c>
      <c r="D1779" s="230" t="str">
        <f>IF(ISBLANK(A1779),"",INDEX('Smelter Look-up'!$C$5:$C$700,MATCH(A1779,'Smelter Look-up'!$E$5:$E$700,0)))</f>
        <v/>
      </c>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8"/>
        <v>0</v>
      </c>
      <c r="AB1779" s="228" t="str">
        <f t="shared" si="259"/>
        <v/>
      </c>
    </row>
    <row r="1780" spans="1:28" s="227" customFormat="1" ht="20.25">
      <c r="A1780" s="181"/>
      <c r="B1780" s="182" t="str">
        <f>IF(LEN(A1780)=0,"",INDEX('Smelter Look-up'!$A:$A,MATCH($A1780,'Smelter Look-up'!$E:$E,0)))</f>
        <v/>
      </c>
      <c r="C1780" s="186" t="str">
        <f>IF(LEN(A1780)=0,"",INDEX('Smelter Look-up'!$C:$C,MATCH($A1780,'Smelter Look-up'!$E:$E,0)))</f>
        <v/>
      </c>
      <c r="D1780" s="230" t="str">
        <f>IF(ISBLANK(A1780),"",INDEX('Smelter Look-up'!$C$5:$C$700,MATCH(A1780,'Smelter Look-up'!$E$5:$E$700,0)))</f>
        <v/>
      </c>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8"/>
        <v>0</v>
      </c>
      <c r="AB1780" s="228" t="str">
        <f t="shared" si="259"/>
        <v/>
      </c>
    </row>
    <row r="1781" spans="1:28" s="227" customFormat="1" ht="20.25">
      <c r="A1781" s="181"/>
      <c r="B1781" s="182" t="str">
        <f>IF(LEN(A1781)=0,"",INDEX('Smelter Look-up'!$A:$A,MATCH($A1781,'Smelter Look-up'!$E:$E,0)))</f>
        <v/>
      </c>
      <c r="C1781" s="186" t="str">
        <f>IF(LEN(A1781)=0,"",INDEX('Smelter Look-up'!$C:$C,MATCH($A1781,'Smelter Look-up'!$E:$E,0)))</f>
        <v/>
      </c>
      <c r="D1781" s="230" t="str">
        <f>IF(ISBLANK(A1781),"",INDEX('Smelter Look-up'!$C$5:$C$700,MATCH(A1781,'Smelter Look-up'!$E$5:$E$700,0)))</f>
        <v/>
      </c>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8"/>
        <v>0</v>
      </c>
      <c r="AB1781" s="228" t="str">
        <f t="shared" si="259"/>
        <v/>
      </c>
    </row>
    <row r="1782" spans="1:28" s="227" customFormat="1" ht="20.25">
      <c r="A1782" s="181"/>
      <c r="B1782" s="182" t="str">
        <f>IF(LEN(A1782)=0,"",INDEX('Smelter Look-up'!$A:$A,MATCH($A1782,'Smelter Look-up'!$E:$E,0)))</f>
        <v/>
      </c>
      <c r="C1782" s="186" t="str">
        <f>IF(LEN(A1782)=0,"",INDEX('Smelter Look-up'!$C:$C,MATCH($A1782,'Smelter Look-up'!$E:$E,0)))</f>
        <v/>
      </c>
      <c r="D1782" s="230" t="str">
        <f>IF(ISBLANK(A1782),"",INDEX('Smelter Look-up'!$C$5:$C$700,MATCH(A1782,'Smelter Look-up'!$E$5:$E$700,0)))</f>
        <v/>
      </c>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8"/>
        <v>0</v>
      </c>
      <c r="AB1782" s="228" t="str">
        <f t="shared" si="259"/>
        <v/>
      </c>
    </row>
    <row r="1783" spans="1:28" s="227" customFormat="1" ht="20.25">
      <c r="A1783" s="181"/>
      <c r="B1783" s="182" t="str">
        <f>IF(LEN(A1783)=0,"",INDEX('Smelter Look-up'!$A:$A,MATCH($A1783,'Smelter Look-up'!$E:$E,0)))</f>
        <v/>
      </c>
      <c r="C1783" s="186" t="str">
        <f>IF(LEN(A1783)=0,"",INDEX('Smelter Look-up'!$C:$C,MATCH($A1783,'Smelter Look-up'!$E:$E,0)))</f>
        <v/>
      </c>
      <c r="D1783" s="230" t="str">
        <f>IF(ISBLANK(A1783),"",INDEX('Smelter Look-up'!$C$5:$C$700,MATCH(A1783,'Smelter Look-up'!$E$5:$E$700,0)))</f>
        <v/>
      </c>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8"/>
        <v>0</v>
      </c>
      <c r="AB1783" s="228" t="str">
        <f t="shared" si="259"/>
        <v/>
      </c>
    </row>
    <row r="1784" spans="1:28" s="227" customFormat="1" ht="20.25">
      <c r="A1784" s="181"/>
      <c r="B1784" s="182" t="str">
        <f>IF(LEN(A1784)=0,"",INDEX('Smelter Look-up'!$A:$A,MATCH($A1784,'Smelter Look-up'!$E:$E,0)))</f>
        <v/>
      </c>
      <c r="C1784" s="186" t="str">
        <f>IF(LEN(A1784)=0,"",INDEX('Smelter Look-up'!$C:$C,MATCH($A1784,'Smelter Look-up'!$E:$E,0)))</f>
        <v/>
      </c>
      <c r="D1784" s="230" t="str">
        <f>IF(ISBLANK(A1784),"",INDEX('Smelter Look-up'!$C$5:$C$700,MATCH(A1784,'Smelter Look-up'!$E$5:$E$700,0)))</f>
        <v/>
      </c>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60">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61">IF(AND(C1784="Smelter not listed",OR(LEN(D1784)=0,LEN(E1784)=0)),1,0)</f>
        <v>0</v>
      </c>
      <c r="AB1784" s="228" t="str">
        <f t="shared" ref="AB1784" si="262">B1784&amp;C1784</f>
        <v/>
      </c>
    </row>
    <row r="1785" spans="1:28" s="227" customFormat="1" ht="20.25">
      <c r="A1785" s="181"/>
      <c r="B1785" s="182" t="str">
        <f>IF(LEN(A1785)=0,"",INDEX('Smelter Look-up'!$A:$A,MATCH($A1785,'Smelter Look-up'!$E:$E,0)))</f>
        <v/>
      </c>
      <c r="C1785" s="186" t="str">
        <f>IF(LEN(A1785)=0,"",INDEX('Smelter Look-up'!$C:$C,MATCH($A1785,'Smelter Look-up'!$E:$E,0)))</f>
        <v/>
      </c>
      <c r="D1785" s="230" t="str">
        <f>IF(ISBLANK(A1785),"",INDEX('Smelter Look-up'!$C$5:$C$700,MATCH(A1785,'Smelter Look-up'!$E$5:$E$700,0)))</f>
        <v/>
      </c>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63">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64">IF(AND(C1785="Smelter not listed",OR(LEN(D1785)=0,LEN(E1785)=0)),1,0)</f>
        <v>0</v>
      </c>
      <c r="AB1785" s="228" t="str">
        <f t="shared" ref="AB1785:AB1816" si="265">B1785&amp;C1785</f>
        <v/>
      </c>
    </row>
    <row r="1786" spans="1:28" s="227" customFormat="1" ht="20.25">
      <c r="A1786" s="181"/>
      <c r="B1786" s="182" t="str">
        <f>IF(LEN(A1786)=0,"",INDEX('Smelter Look-up'!$A:$A,MATCH($A1786,'Smelter Look-up'!$E:$E,0)))</f>
        <v/>
      </c>
      <c r="C1786" s="186" t="str">
        <f>IF(LEN(A1786)=0,"",INDEX('Smelter Look-up'!$C:$C,MATCH($A1786,'Smelter Look-up'!$E:$E,0)))</f>
        <v/>
      </c>
      <c r="D1786" s="230" t="str">
        <f>IF(ISBLANK(A1786),"",INDEX('Smelter Look-up'!$C$5:$C$700,MATCH(A1786,'Smelter Look-up'!$E$5:$E$700,0)))</f>
        <v/>
      </c>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25">
      <c r="A1787" s="181"/>
      <c r="B1787" s="182" t="str">
        <f>IF(LEN(A1787)=0,"",INDEX('Smelter Look-up'!$A:$A,MATCH($A1787,'Smelter Look-up'!$E:$E,0)))</f>
        <v/>
      </c>
      <c r="C1787" s="186" t="str">
        <f>IF(LEN(A1787)=0,"",INDEX('Smelter Look-up'!$C:$C,MATCH($A1787,'Smelter Look-up'!$E:$E,0)))</f>
        <v/>
      </c>
      <c r="D1787" s="230" t="str">
        <f>IF(ISBLANK(A1787),"",INDEX('Smelter Look-up'!$C$5:$C$700,MATCH(A1787,'Smelter Look-up'!$E$5:$E$700,0)))</f>
        <v/>
      </c>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25">
      <c r="A1788" s="181"/>
      <c r="B1788" s="182" t="str">
        <f>IF(LEN(A1788)=0,"",INDEX('Smelter Look-up'!$A:$A,MATCH($A1788,'Smelter Look-up'!$E:$E,0)))</f>
        <v/>
      </c>
      <c r="C1788" s="186" t="str">
        <f>IF(LEN(A1788)=0,"",INDEX('Smelter Look-up'!$C:$C,MATCH($A1788,'Smelter Look-up'!$E:$E,0)))</f>
        <v/>
      </c>
      <c r="D1788" s="230" t="str">
        <f>IF(ISBLANK(A1788),"",INDEX('Smelter Look-up'!$C$5:$C$700,MATCH(A1788,'Smelter Look-up'!$E$5:$E$700,0)))</f>
        <v/>
      </c>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25">
      <c r="A1789" s="181"/>
      <c r="B1789" s="182" t="str">
        <f>IF(LEN(A1789)=0,"",INDEX('Smelter Look-up'!$A:$A,MATCH($A1789,'Smelter Look-up'!$E:$E,0)))</f>
        <v/>
      </c>
      <c r="C1789" s="186" t="str">
        <f>IF(LEN(A1789)=0,"",INDEX('Smelter Look-up'!$C:$C,MATCH($A1789,'Smelter Look-up'!$E:$E,0)))</f>
        <v/>
      </c>
      <c r="D1789" s="230" t="str">
        <f>IF(ISBLANK(A1789),"",INDEX('Smelter Look-up'!$C$5:$C$700,MATCH(A1789,'Smelter Look-up'!$E$5:$E$700,0)))</f>
        <v/>
      </c>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25">
      <c r="A1790" s="181"/>
      <c r="B1790" s="182" t="str">
        <f>IF(LEN(A1790)=0,"",INDEX('Smelter Look-up'!$A:$A,MATCH($A1790,'Smelter Look-up'!$E:$E,0)))</f>
        <v/>
      </c>
      <c r="C1790" s="186" t="str">
        <f>IF(LEN(A1790)=0,"",INDEX('Smelter Look-up'!$C:$C,MATCH($A1790,'Smelter Look-up'!$E:$E,0)))</f>
        <v/>
      </c>
      <c r="D1790" s="230" t="str">
        <f>IF(ISBLANK(A1790),"",INDEX('Smelter Look-up'!$C$5:$C$700,MATCH(A1790,'Smelter Look-up'!$E$5:$E$700,0)))</f>
        <v/>
      </c>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25">
      <c r="A1791" s="181"/>
      <c r="B1791" s="182" t="str">
        <f>IF(LEN(A1791)=0,"",INDEX('Smelter Look-up'!$A:$A,MATCH($A1791,'Smelter Look-up'!$E:$E,0)))</f>
        <v/>
      </c>
      <c r="C1791" s="186" t="str">
        <f>IF(LEN(A1791)=0,"",INDEX('Smelter Look-up'!$C:$C,MATCH($A1791,'Smelter Look-up'!$E:$E,0)))</f>
        <v/>
      </c>
      <c r="D1791" s="230" t="str">
        <f>IF(ISBLANK(A1791),"",INDEX('Smelter Look-up'!$C$5:$C$700,MATCH(A1791,'Smelter Look-up'!$E$5:$E$700,0)))</f>
        <v/>
      </c>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25">
      <c r="A1792" s="181"/>
      <c r="B1792" s="182" t="str">
        <f>IF(LEN(A1792)=0,"",INDEX('Smelter Look-up'!$A:$A,MATCH($A1792,'Smelter Look-up'!$E:$E,0)))</f>
        <v/>
      </c>
      <c r="C1792" s="186" t="str">
        <f>IF(LEN(A1792)=0,"",INDEX('Smelter Look-up'!$C:$C,MATCH($A1792,'Smelter Look-up'!$E:$E,0)))</f>
        <v/>
      </c>
      <c r="D1792" s="230" t="str">
        <f>IF(ISBLANK(A1792),"",INDEX('Smelter Look-up'!$C$5:$C$700,MATCH(A1792,'Smelter Look-up'!$E$5:$E$700,0)))</f>
        <v/>
      </c>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25">
      <c r="A1793" s="181"/>
      <c r="B1793" s="182" t="str">
        <f>IF(LEN(A1793)=0,"",INDEX('Smelter Look-up'!$A:$A,MATCH($A1793,'Smelter Look-up'!$E:$E,0)))</f>
        <v/>
      </c>
      <c r="C1793" s="186" t="str">
        <f>IF(LEN(A1793)=0,"",INDEX('Smelter Look-up'!$C:$C,MATCH($A1793,'Smelter Look-up'!$E:$E,0)))</f>
        <v/>
      </c>
      <c r="D1793" s="230" t="str">
        <f>IF(ISBLANK(A1793),"",INDEX('Smelter Look-up'!$C$5:$C$700,MATCH(A1793,'Smelter Look-up'!$E$5:$E$700,0)))</f>
        <v/>
      </c>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25">
      <c r="A1794" s="181"/>
      <c r="B1794" s="182" t="str">
        <f>IF(LEN(A1794)=0,"",INDEX('Smelter Look-up'!$A:$A,MATCH($A1794,'Smelter Look-up'!$E:$E,0)))</f>
        <v/>
      </c>
      <c r="C1794" s="186" t="str">
        <f>IF(LEN(A1794)=0,"",INDEX('Smelter Look-up'!$C:$C,MATCH($A1794,'Smelter Look-up'!$E:$E,0)))</f>
        <v/>
      </c>
      <c r="D1794" s="230" t="str">
        <f>IF(ISBLANK(A1794),"",INDEX('Smelter Look-up'!$C$5:$C$700,MATCH(A1794,'Smelter Look-up'!$E$5:$E$700,0)))</f>
        <v/>
      </c>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25">
      <c r="A1795" s="181"/>
      <c r="B1795" s="182" t="str">
        <f>IF(LEN(A1795)=0,"",INDEX('Smelter Look-up'!$A:$A,MATCH($A1795,'Smelter Look-up'!$E:$E,0)))</f>
        <v/>
      </c>
      <c r="C1795" s="186" t="str">
        <f>IF(LEN(A1795)=0,"",INDEX('Smelter Look-up'!$C:$C,MATCH($A1795,'Smelter Look-up'!$E:$E,0)))</f>
        <v/>
      </c>
      <c r="D1795" s="230" t="str">
        <f>IF(ISBLANK(A1795),"",INDEX('Smelter Look-up'!$C$5:$C$700,MATCH(A1795,'Smelter Look-up'!$E$5:$E$700,0)))</f>
        <v/>
      </c>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25">
      <c r="A1796" s="181"/>
      <c r="B1796" s="182" t="str">
        <f>IF(LEN(A1796)=0,"",INDEX('Smelter Look-up'!$A:$A,MATCH($A1796,'Smelter Look-up'!$E:$E,0)))</f>
        <v/>
      </c>
      <c r="C1796" s="186" t="str">
        <f>IF(LEN(A1796)=0,"",INDEX('Smelter Look-up'!$C:$C,MATCH($A1796,'Smelter Look-up'!$E:$E,0)))</f>
        <v/>
      </c>
      <c r="D1796" s="230" t="str">
        <f>IF(ISBLANK(A1796),"",INDEX('Smelter Look-up'!$C$5:$C$700,MATCH(A1796,'Smelter Look-up'!$E$5:$E$700,0)))</f>
        <v/>
      </c>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25">
      <c r="A1797" s="181"/>
      <c r="B1797" s="182" t="str">
        <f>IF(LEN(A1797)=0,"",INDEX('Smelter Look-up'!$A:$A,MATCH($A1797,'Smelter Look-up'!$E:$E,0)))</f>
        <v/>
      </c>
      <c r="C1797" s="186" t="str">
        <f>IF(LEN(A1797)=0,"",INDEX('Smelter Look-up'!$C:$C,MATCH($A1797,'Smelter Look-up'!$E:$E,0)))</f>
        <v/>
      </c>
      <c r="D1797" s="230" t="str">
        <f>IF(ISBLANK(A1797),"",INDEX('Smelter Look-up'!$C$5:$C$700,MATCH(A1797,'Smelter Look-up'!$E$5:$E$700,0)))</f>
        <v/>
      </c>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25">
      <c r="A1798" s="181"/>
      <c r="B1798" s="182" t="str">
        <f>IF(LEN(A1798)=0,"",INDEX('Smelter Look-up'!$A:$A,MATCH($A1798,'Smelter Look-up'!$E:$E,0)))</f>
        <v/>
      </c>
      <c r="C1798" s="186" t="str">
        <f>IF(LEN(A1798)=0,"",INDEX('Smelter Look-up'!$C:$C,MATCH($A1798,'Smelter Look-up'!$E:$E,0)))</f>
        <v/>
      </c>
      <c r="D1798" s="230" t="str">
        <f>IF(ISBLANK(A1798),"",INDEX('Smelter Look-up'!$C$5:$C$700,MATCH(A1798,'Smelter Look-up'!$E$5:$E$700,0)))</f>
        <v/>
      </c>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25">
      <c r="A1799" s="181"/>
      <c r="B1799" s="182" t="str">
        <f>IF(LEN(A1799)=0,"",INDEX('Smelter Look-up'!$A:$A,MATCH($A1799,'Smelter Look-up'!$E:$E,0)))</f>
        <v/>
      </c>
      <c r="C1799" s="186" t="str">
        <f>IF(LEN(A1799)=0,"",INDEX('Smelter Look-up'!$C:$C,MATCH($A1799,'Smelter Look-up'!$E:$E,0)))</f>
        <v/>
      </c>
      <c r="D1799" s="230" t="str">
        <f>IF(ISBLANK(A1799),"",INDEX('Smelter Look-up'!$C$5:$C$700,MATCH(A1799,'Smelter Look-up'!$E$5:$E$700,0)))</f>
        <v/>
      </c>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4"/>
        <v>0</v>
      </c>
      <c r="AB1799" s="228" t="str">
        <f t="shared" si="265"/>
        <v/>
      </c>
    </row>
    <row r="1800" spans="1:28" s="227" customFormat="1" ht="20.25">
      <c r="A1800" s="181"/>
      <c r="B1800" s="182" t="str">
        <f>IF(LEN(A1800)=0,"",INDEX('Smelter Look-up'!$A:$A,MATCH($A1800,'Smelter Look-up'!$E:$E,0)))</f>
        <v/>
      </c>
      <c r="C1800" s="186" t="str">
        <f>IF(LEN(A1800)=0,"",INDEX('Smelter Look-up'!$C:$C,MATCH($A1800,'Smelter Look-up'!$E:$E,0)))</f>
        <v/>
      </c>
      <c r="D1800" s="230" t="str">
        <f>IF(ISBLANK(A1800),"",INDEX('Smelter Look-up'!$C$5:$C$700,MATCH(A1800,'Smelter Look-up'!$E$5:$E$700,0)))</f>
        <v/>
      </c>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4"/>
        <v>0</v>
      </c>
      <c r="AB1800" s="228" t="str">
        <f t="shared" si="265"/>
        <v/>
      </c>
    </row>
    <row r="1801" spans="1:28" s="227" customFormat="1" ht="20.25">
      <c r="A1801" s="181"/>
      <c r="B1801" s="182" t="str">
        <f>IF(LEN(A1801)=0,"",INDEX('Smelter Look-up'!$A:$A,MATCH($A1801,'Smelter Look-up'!$E:$E,0)))</f>
        <v/>
      </c>
      <c r="C1801" s="186" t="str">
        <f>IF(LEN(A1801)=0,"",INDEX('Smelter Look-up'!$C:$C,MATCH($A1801,'Smelter Look-up'!$E:$E,0)))</f>
        <v/>
      </c>
      <c r="D1801" s="230" t="str">
        <f>IF(ISBLANK(A1801),"",INDEX('Smelter Look-up'!$C$5:$C$700,MATCH(A1801,'Smelter Look-up'!$E$5:$E$700,0)))</f>
        <v/>
      </c>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25">
      <c r="A1802" s="181"/>
      <c r="B1802" s="182" t="str">
        <f>IF(LEN(A1802)=0,"",INDEX('Smelter Look-up'!$A:$A,MATCH($A1802,'Smelter Look-up'!$E:$E,0)))</f>
        <v/>
      </c>
      <c r="C1802" s="186" t="str">
        <f>IF(LEN(A1802)=0,"",INDEX('Smelter Look-up'!$C:$C,MATCH($A1802,'Smelter Look-up'!$E:$E,0)))</f>
        <v/>
      </c>
      <c r="D1802" s="230" t="str">
        <f>IF(ISBLANK(A1802),"",INDEX('Smelter Look-up'!$C$5:$C$700,MATCH(A1802,'Smelter Look-up'!$E$5:$E$700,0)))</f>
        <v/>
      </c>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25">
      <c r="A1803" s="181"/>
      <c r="B1803" s="182" t="str">
        <f>IF(LEN(A1803)=0,"",INDEX('Smelter Look-up'!$A:$A,MATCH($A1803,'Smelter Look-up'!$E:$E,0)))</f>
        <v/>
      </c>
      <c r="C1803" s="186" t="str">
        <f>IF(LEN(A1803)=0,"",INDEX('Smelter Look-up'!$C:$C,MATCH($A1803,'Smelter Look-up'!$E:$E,0)))</f>
        <v/>
      </c>
      <c r="D1803" s="230" t="str">
        <f>IF(ISBLANK(A1803),"",INDEX('Smelter Look-up'!$C$5:$C$700,MATCH(A1803,'Smelter Look-up'!$E$5:$E$700,0)))</f>
        <v/>
      </c>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25">
      <c r="A1804" s="181"/>
      <c r="B1804" s="182" t="str">
        <f>IF(LEN(A1804)=0,"",INDEX('Smelter Look-up'!$A:$A,MATCH($A1804,'Smelter Look-up'!$E:$E,0)))</f>
        <v/>
      </c>
      <c r="C1804" s="186" t="str">
        <f>IF(LEN(A1804)=0,"",INDEX('Smelter Look-up'!$C:$C,MATCH($A1804,'Smelter Look-up'!$E:$E,0)))</f>
        <v/>
      </c>
      <c r="D1804" s="230" t="str">
        <f>IF(ISBLANK(A1804),"",INDEX('Smelter Look-up'!$C$5:$C$700,MATCH(A1804,'Smelter Look-up'!$E$5:$E$700,0)))</f>
        <v/>
      </c>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4"/>
        <v>0</v>
      </c>
      <c r="AB1804" s="228" t="str">
        <f t="shared" si="265"/>
        <v/>
      </c>
    </row>
    <row r="1805" spans="1:28" s="227" customFormat="1" ht="20.25">
      <c r="A1805" s="181"/>
      <c r="B1805" s="182" t="str">
        <f>IF(LEN(A1805)=0,"",INDEX('Smelter Look-up'!$A:$A,MATCH($A1805,'Smelter Look-up'!$E:$E,0)))</f>
        <v/>
      </c>
      <c r="C1805" s="186" t="str">
        <f>IF(LEN(A1805)=0,"",INDEX('Smelter Look-up'!$C:$C,MATCH($A1805,'Smelter Look-up'!$E:$E,0)))</f>
        <v/>
      </c>
      <c r="D1805" s="230" t="str">
        <f>IF(ISBLANK(A1805),"",INDEX('Smelter Look-up'!$C$5:$C$700,MATCH(A1805,'Smelter Look-up'!$E$5:$E$700,0)))</f>
        <v/>
      </c>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4"/>
        <v>0</v>
      </c>
      <c r="AB1805" s="228" t="str">
        <f t="shared" si="265"/>
        <v/>
      </c>
    </row>
    <row r="1806" spans="1:28" s="227" customFormat="1" ht="20.25">
      <c r="A1806" s="181"/>
      <c r="B1806" s="182" t="str">
        <f>IF(LEN(A1806)=0,"",INDEX('Smelter Look-up'!$A:$A,MATCH($A1806,'Smelter Look-up'!$E:$E,0)))</f>
        <v/>
      </c>
      <c r="C1806" s="186" t="str">
        <f>IF(LEN(A1806)=0,"",INDEX('Smelter Look-up'!$C:$C,MATCH($A1806,'Smelter Look-up'!$E:$E,0)))</f>
        <v/>
      </c>
      <c r="D1806" s="230" t="str">
        <f>IF(ISBLANK(A1806),"",INDEX('Smelter Look-up'!$C$5:$C$700,MATCH(A1806,'Smelter Look-up'!$E$5:$E$700,0)))</f>
        <v/>
      </c>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4"/>
        <v>0</v>
      </c>
      <c r="AB1806" s="228" t="str">
        <f t="shared" si="265"/>
        <v/>
      </c>
    </row>
    <row r="1807" spans="1:28" s="227" customFormat="1" ht="20.25">
      <c r="A1807" s="181"/>
      <c r="B1807" s="182" t="str">
        <f>IF(LEN(A1807)=0,"",INDEX('Smelter Look-up'!$A:$A,MATCH($A1807,'Smelter Look-up'!$E:$E,0)))</f>
        <v/>
      </c>
      <c r="C1807" s="186" t="str">
        <f>IF(LEN(A1807)=0,"",INDEX('Smelter Look-up'!$C:$C,MATCH($A1807,'Smelter Look-up'!$E:$E,0)))</f>
        <v/>
      </c>
      <c r="D1807" s="230" t="str">
        <f>IF(ISBLANK(A1807),"",INDEX('Smelter Look-up'!$C$5:$C$700,MATCH(A1807,'Smelter Look-up'!$E$5:$E$700,0)))</f>
        <v/>
      </c>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4"/>
        <v>0</v>
      </c>
      <c r="AB1807" s="228" t="str">
        <f t="shared" si="265"/>
        <v/>
      </c>
    </row>
    <row r="1808" spans="1:28" s="227" customFormat="1" ht="20.25">
      <c r="A1808" s="181"/>
      <c r="B1808" s="182" t="str">
        <f>IF(LEN(A1808)=0,"",INDEX('Smelter Look-up'!$A:$A,MATCH($A1808,'Smelter Look-up'!$E:$E,0)))</f>
        <v/>
      </c>
      <c r="C1808" s="186" t="str">
        <f>IF(LEN(A1808)=0,"",INDEX('Smelter Look-up'!$C:$C,MATCH($A1808,'Smelter Look-up'!$E:$E,0)))</f>
        <v/>
      </c>
      <c r="D1808" s="230" t="str">
        <f>IF(ISBLANK(A1808),"",INDEX('Smelter Look-up'!$C$5:$C$700,MATCH(A1808,'Smelter Look-up'!$E$5:$E$700,0)))</f>
        <v/>
      </c>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4"/>
        <v>0</v>
      </c>
      <c r="AB1808" s="228" t="str">
        <f t="shared" si="265"/>
        <v/>
      </c>
    </row>
    <row r="1809" spans="1:28" s="227" customFormat="1" ht="20.25">
      <c r="A1809" s="181"/>
      <c r="B1809" s="182" t="str">
        <f>IF(LEN(A1809)=0,"",INDEX('Smelter Look-up'!$A:$A,MATCH($A1809,'Smelter Look-up'!$E:$E,0)))</f>
        <v/>
      </c>
      <c r="C1809" s="186" t="str">
        <f>IF(LEN(A1809)=0,"",INDEX('Smelter Look-up'!$C:$C,MATCH($A1809,'Smelter Look-up'!$E:$E,0)))</f>
        <v/>
      </c>
      <c r="D1809" s="230" t="str">
        <f>IF(ISBLANK(A1809),"",INDEX('Smelter Look-up'!$C$5:$C$700,MATCH(A1809,'Smelter Look-up'!$E$5:$E$700,0)))</f>
        <v/>
      </c>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4"/>
        <v>0</v>
      </c>
      <c r="AB1809" s="228" t="str">
        <f t="shared" si="265"/>
        <v/>
      </c>
    </row>
    <row r="1810" spans="1:28" s="227" customFormat="1" ht="20.25">
      <c r="A1810" s="181"/>
      <c r="B1810" s="182" t="str">
        <f>IF(LEN(A1810)=0,"",INDEX('Smelter Look-up'!$A:$A,MATCH($A1810,'Smelter Look-up'!$E:$E,0)))</f>
        <v/>
      </c>
      <c r="C1810" s="186" t="str">
        <f>IF(LEN(A1810)=0,"",INDEX('Smelter Look-up'!$C:$C,MATCH($A1810,'Smelter Look-up'!$E:$E,0)))</f>
        <v/>
      </c>
      <c r="D1810" s="230" t="str">
        <f>IF(ISBLANK(A1810),"",INDEX('Smelter Look-up'!$C$5:$C$700,MATCH(A1810,'Smelter Look-up'!$E$5:$E$700,0)))</f>
        <v/>
      </c>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4"/>
        <v>0</v>
      </c>
      <c r="AB1810" s="228" t="str">
        <f t="shared" si="265"/>
        <v/>
      </c>
    </row>
    <row r="1811" spans="1:28" s="227" customFormat="1" ht="20.25">
      <c r="A1811" s="181"/>
      <c r="B1811" s="182" t="str">
        <f>IF(LEN(A1811)=0,"",INDEX('Smelter Look-up'!$A:$A,MATCH($A1811,'Smelter Look-up'!$E:$E,0)))</f>
        <v/>
      </c>
      <c r="C1811" s="186" t="str">
        <f>IF(LEN(A1811)=0,"",INDEX('Smelter Look-up'!$C:$C,MATCH($A1811,'Smelter Look-up'!$E:$E,0)))</f>
        <v/>
      </c>
      <c r="D1811" s="230" t="str">
        <f>IF(ISBLANK(A1811),"",INDEX('Smelter Look-up'!$C$5:$C$700,MATCH(A1811,'Smelter Look-up'!$E$5:$E$700,0)))</f>
        <v/>
      </c>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4"/>
        <v>0</v>
      </c>
      <c r="AB1811" s="228" t="str">
        <f t="shared" si="265"/>
        <v/>
      </c>
    </row>
    <row r="1812" spans="1:28" s="227" customFormat="1" ht="20.25">
      <c r="A1812" s="181"/>
      <c r="B1812" s="182" t="str">
        <f>IF(LEN(A1812)=0,"",INDEX('Smelter Look-up'!$A:$A,MATCH($A1812,'Smelter Look-up'!$E:$E,0)))</f>
        <v/>
      </c>
      <c r="C1812" s="186" t="str">
        <f>IF(LEN(A1812)=0,"",INDEX('Smelter Look-up'!$C:$C,MATCH($A1812,'Smelter Look-up'!$E:$E,0)))</f>
        <v/>
      </c>
      <c r="D1812" s="230" t="str">
        <f>IF(ISBLANK(A1812),"",INDEX('Smelter Look-up'!$C$5:$C$700,MATCH(A1812,'Smelter Look-up'!$E$5:$E$700,0)))</f>
        <v/>
      </c>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4"/>
        <v>0</v>
      </c>
      <c r="AB1812" s="228" t="str">
        <f t="shared" si="265"/>
        <v/>
      </c>
    </row>
    <row r="1813" spans="1:28" s="227" customFormat="1" ht="20.25">
      <c r="A1813" s="181"/>
      <c r="B1813" s="182" t="str">
        <f>IF(LEN(A1813)=0,"",INDEX('Smelter Look-up'!$A:$A,MATCH($A1813,'Smelter Look-up'!$E:$E,0)))</f>
        <v/>
      </c>
      <c r="C1813" s="186" t="str">
        <f>IF(LEN(A1813)=0,"",INDEX('Smelter Look-up'!$C:$C,MATCH($A1813,'Smelter Look-up'!$E:$E,0)))</f>
        <v/>
      </c>
      <c r="D1813" s="230" t="str">
        <f>IF(ISBLANK(A1813),"",INDEX('Smelter Look-up'!$C$5:$C$700,MATCH(A1813,'Smelter Look-up'!$E$5:$E$700,0)))</f>
        <v/>
      </c>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4"/>
        <v>0</v>
      </c>
      <c r="AB1813" s="228" t="str">
        <f t="shared" si="265"/>
        <v/>
      </c>
    </row>
    <row r="1814" spans="1:28" s="227" customFormat="1" ht="20.25">
      <c r="A1814" s="181"/>
      <c r="B1814" s="182" t="str">
        <f>IF(LEN(A1814)=0,"",INDEX('Smelter Look-up'!$A:$A,MATCH($A1814,'Smelter Look-up'!$E:$E,0)))</f>
        <v/>
      </c>
      <c r="C1814" s="186" t="str">
        <f>IF(LEN(A1814)=0,"",INDEX('Smelter Look-up'!$C:$C,MATCH($A1814,'Smelter Look-up'!$E:$E,0)))</f>
        <v/>
      </c>
      <c r="D1814" s="230" t="str">
        <f>IF(ISBLANK(A1814),"",INDEX('Smelter Look-up'!$C$5:$C$700,MATCH(A1814,'Smelter Look-up'!$E$5:$E$700,0)))</f>
        <v/>
      </c>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4"/>
        <v>0</v>
      </c>
      <c r="AB1814" s="228" t="str">
        <f t="shared" si="265"/>
        <v/>
      </c>
    </row>
    <row r="1815" spans="1:28" s="227" customFormat="1" ht="20.25">
      <c r="A1815" s="181"/>
      <c r="B1815" s="182" t="str">
        <f>IF(LEN(A1815)=0,"",INDEX('Smelter Look-up'!$A:$A,MATCH($A1815,'Smelter Look-up'!$E:$E,0)))</f>
        <v/>
      </c>
      <c r="C1815" s="186" t="str">
        <f>IF(LEN(A1815)=0,"",INDEX('Smelter Look-up'!$C:$C,MATCH($A1815,'Smelter Look-up'!$E:$E,0)))</f>
        <v/>
      </c>
      <c r="D1815" s="230" t="str">
        <f>IF(ISBLANK(A1815),"",INDEX('Smelter Look-up'!$C$5:$C$700,MATCH(A1815,'Smelter Look-up'!$E$5:$E$700,0)))</f>
        <v/>
      </c>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4"/>
        <v>0</v>
      </c>
      <c r="AB1815" s="228" t="str">
        <f t="shared" si="265"/>
        <v/>
      </c>
    </row>
    <row r="1816" spans="1:28" s="227" customFormat="1" ht="20.25">
      <c r="A1816" s="181"/>
      <c r="B1816" s="182" t="str">
        <f>IF(LEN(A1816)=0,"",INDEX('Smelter Look-up'!$A:$A,MATCH($A1816,'Smelter Look-up'!$E:$E,0)))</f>
        <v/>
      </c>
      <c r="C1816" s="186" t="str">
        <f>IF(LEN(A1816)=0,"",INDEX('Smelter Look-up'!$C:$C,MATCH($A1816,'Smelter Look-up'!$E:$E,0)))</f>
        <v/>
      </c>
      <c r="D1816" s="230" t="str">
        <f>IF(ISBLANK(A1816),"",INDEX('Smelter Look-up'!$C$5:$C$700,MATCH(A1816,'Smelter Look-up'!$E$5:$E$700,0)))</f>
        <v/>
      </c>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4"/>
        <v>0</v>
      </c>
      <c r="AB1816" s="228" t="str">
        <f t="shared" si="265"/>
        <v/>
      </c>
    </row>
    <row r="1817" spans="1:28" s="227" customFormat="1" ht="20.25">
      <c r="A1817" s="181"/>
      <c r="B1817" s="182" t="str">
        <f>IF(LEN(A1817)=0,"",INDEX('Smelter Look-up'!$A:$A,MATCH($A1817,'Smelter Look-up'!$E:$E,0)))</f>
        <v/>
      </c>
      <c r="C1817" s="186" t="str">
        <f>IF(LEN(A1817)=0,"",INDEX('Smelter Look-up'!$C:$C,MATCH($A1817,'Smelter Look-up'!$E:$E,0)))</f>
        <v/>
      </c>
      <c r="D1817" s="230" t="str">
        <f>IF(ISBLANK(A1817),"",INDEX('Smelter Look-up'!$C$5:$C$700,MATCH(A1817,'Smelter Look-up'!$E$5:$E$700,0)))</f>
        <v/>
      </c>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66">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7">IF(AND(C1817="Smelter not listed",OR(LEN(D1817)=0,LEN(E1817)=0)),1,0)</f>
        <v>0</v>
      </c>
      <c r="AB1817" s="228" t="str">
        <f t="shared" ref="AB1817:AB1847" si="268">B1817&amp;C1817</f>
        <v/>
      </c>
    </row>
    <row r="1818" spans="1:28" s="227" customFormat="1" ht="20.25">
      <c r="A1818" s="181"/>
      <c r="B1818" s="182" t="str">
        <f>IF(LEN(A1818)=0,"",INDEX('Smelter Look-up'!$A:$A,MATCH($A1818,'Smelter Look-up'!$E:$E,0)))</f>
        <v/>
      </c>
      <c r="C1818" s="186" t="str">
        <f>IF(LEN(A1818)=0,"",INDEX('Smelter Look-up'!$C:$C,MATCH($A1818,'Smelter Look-up'!$E:$E,0)))</f>
        <v/>
      </c>
      <c r="D1818" s="230" t="str">
        <f>IF(ISBLANK(A1818),"",INDEX('Smelter Look-up'!$C$5:$C$700,MATCH(A1818,'Smelter Look-up'!$E$5:$E$700,0)))</f>
        <v/>
      </c>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t="str">
        <f>IF(ISBLANK(A1819),"",INDEX('Smelter Look-up'!$C$5:$C$700,MATCH(A1819,'Smelter Look-up'!$E$5:$E$700,0)))</f>
        <v/>
      </c>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t="str">
        <f>IF(ISBLANK(A1820),"",INDEX('Smelter Look-up'!$C$5:$C$700,MATCH(A1820,'Smelter Look-up'!$E$5:$E$700,0)))</f>
        <v/>
      </c>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25">
      <c r="A1821" s="181"/>
      <c r="B1821" s="182" t="str">
        <f>IF(LEN(A1821)=0,"",INDEX('Smelter Look-up'!$A:$A,MATCH($A1821,'Smelter Look-up'!$E:$E,0)))</f>
        <v/>
      </c>
      <c r="C1821" s="186" t="str">
        <f>IF(LEN(A1821)=0,"",INDEX('Smelter Look-up'!$C:$C,MATCH($A1821,'Smelter Look-up'!$E:$E,0)))</f>
        <v/>
      </c>
      <c r="D1821" s="230" t="str">
        <f>IF(ISBLANK(A1821),"",INDEX('Smelter Look-up'!$C$5:$C$700,MATCH(A1821,'Smelter Look-up'!$E$5:$E$700,0)))</f>
        <v/>
      </c>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25">
      <c r="A1822" s="295"/>
      <c r="B1822" s="182" t="str">
        <f>IF(LEN(A1822)=0,"",INDEX('Smelter Look-up'!$A:$A,MATCH($A1822,'Smelter Look-up'!$E:$E,0)))</f>
        <v/>
      </c>
      <c r="C1822" s="186" t="str">
        <f>IF(LEN(A1822)=0,"",INDEX('Smelter Look-up'!$C:$C,MATCH($A1822,'Smelter Look-up'!$E:$E,0)))</f>
        <v/>
      </c>
      <c r="D1822" s="230" t="str">
        <f>IF(ISBLANK(A1822),"",INDEX('Smelter Look-up'!$C$5:$C$700,MATCH(A1822,'Smelter Look-up'!$E$5:$E$700,0)))</f>
        <v/>
      </c>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25">
      <c r="A1823" s="295"/>
      <c r="B1823" s="182" t="str">
        <f>IF(LEN(A1823)=0,"",INDEX('Smelter Look-up'!$A:$A,MATCH($A1823,'Smelter Look-up'!$E:$E,0)))</f>
        <v/>
      </c>
      <c r="C1823" s="186" t="str">
        <f>IF(LEN(A1823)=0,"",INDEX('Smelter Look-up'!$C:$C,MATCH($A1823,'Smelter Look-up'!$E:$E,0)))</f>
        <v/>
      </c>
      <c r="D1823" s="230" t="str">
        <f>IF(ISBLANK(A1823),"",INDEX('Smelter Look-up'!$C$5:$C$700,MATCH(A1823,'Smelter Look-up'!$E$5:$E$700,0)))</f>
        <v/>
      </c>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76.5" customHeight="1">
      <c r="A1824" s="298"/>
      <c r="B1824" s="182" t="str">
        <f>IF(LEN(A1824)=0,"",INDEX('Smelter Look-up'!$A:$A,MATCH($A1824,'Smelter Look-up'!$E:$E,0)))</f>
        <v/>
      </c>
      <c r="C1824" s="186" t="str">
        <f>IF(LEN(A1824)=0,"",INDEX('Smelter Look-up'!$C:$C,MATCH($A1824,'Smelter Look-up'!$E:$E,0)))</f>
        <v/>
      </c>
      <c r="D1824" s="230" t="str">
        <f>IF(ISBLANK(A1824),"",INDEX('Smelter Look-up'!$C$5:$C$700,MATCH(A1824,'Smelter Look-up'!$E$5:$E$700,0)))</f>
        <v/>
      </c>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38.25" customHeight="1">
      <c r="A1825" s="298"/>
      <c r="B1825" s="182" t="str">
        <f>IF(LEN(A1825)=0,"",INDEX('Smelter Look-up'!$A:$A,MATCH($A1825,'Smelter Look-up'!$E:$E,0)))</f>
        <v/>
      </c>
      <c r="C1825" s="186" t="str">
        <f>IF(LEN(A1825)=0,"",INDEX('Smelter Look-up'!$C:$C,MATCH($A1825,'Smelter Look-up'!$E:$E,0)))</f>
        <v/>
      </c>
      <c r="D1825" s="230" t="str">
        <f>IF(ISBLANK(A1825),"",INDEX('Smelter Look-up'!$C$5:$C$700,MATCH(A1825,'Smelter Look-up'!$E$5:$E$700,0)))</f>
        <v/>
      </c>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7"/>
        <v>0</v>
      </c>
      <c r="AB1825" s="228" t="str">
        <f t="shared" si="268"/>
        <v/>
      </c>
    </row>
    <row r="1826" spans="1:28" s="227" customFormat="1" ht="63.75" customHeight="1">
      <c r="A1826" s="298"/>
      <c r="B1826" s="182" t="str">
        <f>IF(LEN(A1826)=0,"",INDEX('Smelter Look-up'!$A:$A,MATCH($A1826,'Smelter Look-up'!$E:$E,0)))</f>
        <v/>
      </c>
      <c r="C1826" s="186" t="str">
        <f>IF(LEN(A1826)=0,"",INDEX('Smelter Look-up'!$C:$C,MATCH($A1826,'Smelter Look-up'!$E:$E,0)))</f>
        <v/>
      </c>
      <c r="D1826" s="230" t="str">
        <f>IF(ISBLANK(A1826),"",INDEX('Smelter Look-up'!$C$5:$C$700,MATCH(A1826,'Smelter Look-up'!$E$5:$E$700,0)))</f>
        <v/>
      </c>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7"/>
        <v>0</v>
      </c>
      <c r="AB1826" s="228" t="str">
        <f t="shared" si="268"/>
        <v/>
      </c>
    </row>
    <row r="1827" spans="1:28" s="227" customFormat="1" ht="76.5" customHeight="1">
      <c r="A1827" s="298"/>
      <c r="B1827" s="182" t="str">
        <f>IF(LEN(A1827)=0,"",INDEX('Smelter Look-up'!$A:$A,MATCH($A1827,'Smelter Look-up'!$E:$E,0)))</f>
        <v/>
      </c>
      <c r="C1827" s="186" t="str">
        <f>IF(LEN(A1827)=0,"",INDEX('Smelter Look-up'!$C:$C,MATCH($A1827,'Smelter Look-up'!$E:$E,0)))</f>
        <v/>
      </c>
      <c r="D1827" s="230" t="str">
        <f>IF(ISBLANK(A1827),"",INDEX('Smelter Look-up'!$C$5:$C$700,MATCH(A1827,'Smelter Look-up'!$E$5:$E$700,0)))</f>
        <v/>
      </c>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7"/>
        <v>0</v>
      </c>
      <c r="AB1827" s="228" t="str">
        <f t="shared" si="268"/>
        <v/>
      </c>
    </row>
    <row r="1828" spans="1:28" s="227" customFormat="1" ht="51" customHeight="1">
      <c r="A1828" s="298"/>
      <c r="B1828" s="182" t="str">
        <f>IF(LEN(A1828)=0,"",INDEX('Smelter Look-up'!$A:$A,MATCH($A1828,'Smelter Look-up'!$E:$E,0)))</f>
        <v/>
      </c>
      <c r="C1828" s="186" t="str">
        <f>IF(LEN(A1828)=0,"",INDEX('Smelter Look-up'!$C:$C,MATCH($A1828,'Smelter Look-up'!$E:$E,0)))</f>
        <v/>
      </c>
      <c r="D1828" s="230" t="str">
        <f>IF(ISBLANK(A1828),"",INDEX('Smelter Look-up'!$C$5:$C$700,MATCH(A1828,'Smelter Look-up'!$E$5:$E$700,0)))</f>
        <v/>
      </c>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7"/>
        <v>0</v>
      </c>
      <c r="AB1828" s="228" t="str">
        <f t="shared" si="268"/>
        <v/>
      </c>
    </row>
    <row r="1829" spans="1:28" s="227" customFormat="1" ht="25.5" customHeight="1">
      <c r="A1829" s="298"/>
      <c r="B1829" s="182" t="str">
        <f>IF(LEN(A1829)=0,"",INDEX('Smelter Look-up'!$A:$A,MATCH($A1829,'Smelter Look-up'!$E:$E,0)))</f>
        <v/>
      </c>
      <c r="C1829" s="186" t="str">
        <f>IF(LEN(A1829)=0,"",INDEX('Smelter Look-up'!$C:$C,MATCH($A1829,'Smelter Look-up'!$E:$E,0)))</f>
        <v/>
      </c>
      <c r="D1829" s="230" t="str">
        <f>IF(ISBLANK(A1829),"",INDEX('Smelter Look-up'!$C$5:$C$700,MATCH(A1829,'Smelter Look-up'!$E$5:$E$700,0)))</f>
        <v/>
      </c>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7"/>
        <v>0</v>
      </c>
      <c r="AB1829" s="228" t="str">
        <f t="shared" si="268"/>
        <v/>
      </c>
    </row>
    <row r="1830" spans="1:28" s="227" customFormat="1" ht="76.5" customHeight="1">
      <c r="A1830" s="298"/>
      <c r="B1830" s="182" t="str">
        <f>IF(LEN(A1830)=0,"",INDEX('Smelter Look-up'!$A:$A,MATCH($A1830,'Smelter Look-up'!$E:$E,0)))</f>
        <v/>
      </c>
      <c r="C1830" s="186" t="str">
        <f>IF(LEN(A1830)=0,"",INDEX('Smelter Look-up'!$C:$C,MATCH($A1830,'Smelter Look-up'!$E:$E,0)))</f>
        <v/>
      </c>
      <c r="D1830" s="230" t="str">
        <f>IF(ISBLANK(A1830),"",INDEX('Smelter Look-up'!$C$5:$C$700,MATCH(A1830,'Smelter Look-up'!$E$5:$E$700,0)))</f>
        <v/>
      </c>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7"/>
        <v>0</v>
      </c>
      <c r="AB1830" s="228" t="str">
        <f t="shared" si="268"/>
        <v/>
      </c>
    </row>
    <row r="1831" spans="1:28" s="227" customFormat="1" ht="63.75" customHeight="1">
      <c r="A1831" s="298"/>
      <c r="B1831" s="182" t="str">
        <f>IF(LEN(A1831)=0,"",INDEX('Smelter Look-up'!$A:$A,MATCH($A1831,'Smelter Look-up'!$E:$E,0)))</f>
        <v/>
      </c>
      <c r="C1831" s="186" t="str">
        <f>IF(LEN(A1831)=0,"",INDEX('Smelter Look-up'!$C:$C,MATCH($A1831,'Smelter Look-up'!$E:$E,0)))</f>
        <v/>
      </c>
      <c r="D1831" s="230" t="str">
        <f>IF(ISBLANK(A1831),"",INDEX('Smelter Look-up'!$C$5:$C$700,MATCH(A1831,'Smelter Look-up'!$E$5:$E$700,0)))</f>
        <v/>
      </c>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7"/>
        <v>0</v>
      </c>
      <c r="AB1831" s="228" t="str">
        <f t="shared" si="268"/>
        <v/>
      </c>
    </row>
    <row r="1832" spans="1:28" s="227" customFormat="1" ht="20.25">
      <c r="A1832" s="298"/>
      <c r="B1832" s="182" t="str">
        <f>IF(LEN(A1832)=0,"",INDEX('Smelter Look-up'!$A:$A,MATCH($A1832,'Smelter Look-up'!$E:$E,0)))</f>
        <v/>
      </c>
      <c r="C1832" s="186" t="str">
        <f>IF(LEN(A1832)=0,"",INDEX('Smelter Look-up'!$C:$C,MATCH($A1832,'Smelter Look-up'!$E:$E,0)))</f>
        <v/>
      </c>
      <c r="D1832" s="230" t="str">
        <f>IF(ISBLANK(A1832),"",INDEX('Smelter Look-up'!$C$5:$C$700,MATCH(A1832,'Smelter Look-up'!$E$5:$E$700,0)))</f>
        <v/>
      </c>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7"/>
        <v>0</v>
      </c>
      <c r="AB1832" s="228" t="str">
        <f t="shared" si="268"/>
        <v/>
      </c>
    </row>
    <row r="1833" spans="1:28" s="227" customFormat="1" ht="51" customHeight="1">
      <c r="A1833" s="298"/>
      <c r="B1833" s="182" t="str">
        <f>IF(LEN(A1833)=0,"",INDEX('Smelter Look-up'!$A:$A,MATCH($A1833,'Smelter Look-up'!$E:$E,0)))</f>
        <v/>
      </c>
      <c r="C1833" s="186" t="str">
        <f>IF(LEN(A1833)=0,"",INDEX('Smelter Look-up'!$C:$C,MATCH($A1833,'Smelter Look-up'!$E:$E,0)))</f>
        <v/>
      </c>
      <c r="D1833" s="230" t="str">
        <f>IF(ISBLANK(A1833),"",INDEX('Smelter Look-up'!$C$5:$C$700,MATCH(A1833,'Smelter Look-up'!$E$5:$E$700,0)))</f>
        <v/>
      </c>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5.5" customHeight="1">
      <c r="A1834" s="298"/>
      <c r="B1834" s="182" t="str">
        <f>IF(LEN(A1834)=0,"",INDEX('Smelter Look-up'!$A:$A,MATCH($A1834,'Smelter Look-up'!$E:$E,0)))</f>
        <v/>
      </c>
      <c r="C1834" s="186" t="str">
        <f>IF(LEN(A1834)=0,"",INDEX('Smelter Look-up'!$C:$C,MATCH($A1834,'Smelter Look-up'!$E:$E,0)))</f>
        <v/>
      </c>
      <c r="D1834" s="230" t="str">
        <f>IF(ISBLANK(A1834),"",INDEX('Smelter Look-up'!$C$5:$C$700,MATCH(A1834,'Smelter Look-up'!$E$5:$E$700,0)))</f>
        <v/>
      </c>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102" customHeight="1">
      <c r="A1835" s="298"/>
      <c r="B1835" s="182" t="str">
        <f>IF(LEN(A1835)=0,"",INDEX('Smelter Look-up'!$A:$A,MATCH($A1835,'Smelter Look-up'!$E:$E,0)))</f>
        <v/>
      </c>
      <c r="C1835" s="186" t="str">
        <f>IF(LEN(A1835)=0,"",INDEX('Smelter Look-up'!$C:$C,MATCH($A1835,'Smelter Look-up'!$E:$E,0)))</f>
        <v/>
      </c>
      <c r="D1835" s="230" t="str">
        <f>IF(ISBLANK(A1835),"",INDEX('Smelter Look-up'!$C$5:$C$700,MATCH(A1835,'Smelter Look-up'!$E$5:$E$700,0)))</f>
        <v/>
      </c>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7"/>
        <v>0</v>
      </c>
      <c r="AB1835" s="228" t="str">
        <f t="shared" si="268"/>
        <v/>
      </c>
    </row>
    <row r="1836" spans="1:28" s="227" customFormat="1" ht="89.25" customHeight="1">
      <c r="A1836" s="298"/>
      <c r="B1836" s="182" t="str">
        <f>IF(LEN(A1836)=0,"",INDEX('Smelter Look-up'!$A:$A,MATCH($A1836,'Smelter Look-up'!$E:$E,0)))</f>
        <v/>
      </c>
      <c r="C1836" s="186" t="str">
        <f>IF(LEN(A1836)=0,"",INDEX('Smelter Look-up'!$C:$C,MATCH($A1836,'Smelter Look-up'!$E:$E,0)))</f>
        <v/>
      </c>
      <c r="D1836" s="230" t="str">
        <f>IF(ISBLANK(A1836),"",INDEX('Smelter Look-up'!$C$5:$C$700,MATCH(A1836,'Smelter Look-up'!$E$5:$E$700,0)))</f>
        <v/>
      </c>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7"/>
        <v>0</v>
      </c>
      <c r="AB1836" s="228" t="str">
        <f t="shared" si="268"/>
        <v/>
      </c>
    </row>
    <row r="1837" spans="1:28" s="227" customFormat="1" ht="51" customHeight="1">
      <c r="A1837" s="296"/>
      <c r="B1837" s="182" t="str">
        <f>IF(LEN(A1837)=0,"",INDEX('Smelter Look-up'!$A:$A,MATCH($A1837,'Smelter Look-up'!$E:$E,0)))</f>
        <v/>
      </c>
      <c r="C1837" s="186" t="str">
        <f>IF(LEN(A1837)=0,"",INDEX('Smelter Look-up'!$C:$C,MATCH($A1837,'Smelter Look-up'!$E:$E,0)))</f>
        <v/>
      </c>
      <c r="D1837" s="230" t="str">
        <f>IF(ISBLANK(A1837),"",INDEX('Smelter Look-up'!$C$5:$C$700,MATCH(A1837,'Smelter Look-up'!$E$5:$E$700,0)))</f>
        <v/>
      </c>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7"/>
        <v>0</v>
      </c>
      <c r="AB1837" s="228" t="str">
        <f t="shared" si="268"/>
        <v/>
      </c>
    </row>
    <row r="1838" spans="1:28" s="227" customFormat="1" ht="20.25">
      <c r="A1838" s="296"/>
      <c r="B1838" s="182" t="str">
        <f>IF(LEN(A1838)=0,"",INDEX('Smelter Look-up'!$A:$A,MATCH($A1838,'Smelter Look-up'!$E:$E,0)))</f>
        <v/>
      </c>
      <c r="C1838" s="186" t="str">
        <f>IF(LEN(A1838)=0,"",INDEX('Smelter Look-up'!$C:$C,MATCH($A1838,'Smelter Look-up'!$E:$E,0)))</f>
        <v/>
      </c>
      <c r="D1838" s="230" t="str">
        <f>IF(ISBLANK(A1838),"",INDEX('Smelter Look-up'!$C$5:$C$700,MATCH(A1838,'Smelter Look-up'!$E$5:$E$700,0)))</f>
        <v/>
      </c>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7"/>
        <v>0</v>
      </c>
      <c r="AB1838" s="228" t="str">
        <f t="shared" si="268"/>
        <v/>
      </c>
    </row>
    <row r="1839" spans="1:28" s="227" customFormat="1" ht="63.75" customHeight="1">
      <c r="A1839" s="296"/>
      <c r="B1839" s="182" t="str">
        <f>IF(LEN(A1839)=0,"",INDEX('Smelter Look-up'!$A:$A,MATCH($A1839,'Smelter Look-up'!$E:$E,0)))</f>
        <v/>
      </c>
      <c r="C1839" s="186" t="str">
        <f>IF(LEN(A1839)=0,"",INDEX('Smelter Look-up'!$C:$C,MATCH($A1839,'Smelter Look-up'!$E:$E,0)))</f>
        <v/>
      </c>
      <c r="D1839" s="230" t="str">
        <f>IF(ISBLANK(A1839),"",INDEX('Smelter Look-up'!$C$5:$C$700,MATCH(A1839,'Smelter Look-up'!$E$5:$E$700,0)))</f>
        <v/>
      </c>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7"/>
        <v>0</v>
      </c>
      <c r="AB1839" s="228" t="str">
        <f t="shared" si="268"/>
        <v/>
      </c>
    </row>
    <row r="1840" spans="1:28" s="227" customFormat="1" ht="63.75" customHeight="1">
      <c r="A1840" s="296"/>
      <c r="B1840" s="182" t="str">
        <f>IF(LEN(A1840)=0,"",INDEX('Smelter Look-up'!$A:$A,MATCH($A1840,'Smelter Look-up'!$E:$E,0)))</f>
        <v/>
      </c>
      <c r="C1840" s="186" t="str">
        <f>IF(LEN(A1840)=0,"",INDEX('Smelter Look-up'!$C:$C,MATCH($A1840,'Smelter Look-up'!$E:$E,0)))</f>
        <v/>
      </c>
      <c r="D1840" s="230" t="str">
        <f>IF(ISBLANK(A1840),"",INDEX('Smelter Look-up'!$C$5:$C$700,MATCH(A1840,'Smelter Look-up'!$E$5:$E$700,0)))</f>
        <v/>
      </c>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7"/>
        <v>0</v>
      </c>
      <c r="AB1840" s="228" t="str">
        <f t="shared" si="268"/>
        <v/>
      </c>
    </row>
    <row r="1841" spans="1:28" s="227" customFormat="1" ht="63.75" customHeight="1">
      <c r="A1841" s="296"/>
      <c r="B1841" s="182" t="str">
        <f>IF(LEN(A1841)=0,"",INDEX('Smelter Look-up'!$A:$A,MATCH($A1841,'Smelter Look-up'!$E:$E,0)))</f>
        <v/>
      </c>
      <c r="C1841" s="186" t="str">
        <f>IF(LEN(A1841)=0,"",INDEX('Smelter Look-up'!$C:$C,MATCH($A1841,'Smelter Look-up'!$E:$E,0)))</f>
        <v/>
      </c>
      <c r="D1841" s="230" t="str">
        <f>IF(ISBLANK(A1841),"",INDEX('Smelter Look-up'!$C$5:$C$700,MATCH(A1841,'Smelter Look-up'!$E$5:$E$700,0)))</f>
        <v/>
      </c>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7"/>
        <v>0</v>
      </c>
      <c r="AB1841" s="228" t="str">
        <f t="shared" si="268"/>
        <v/>
      </c>
    </row>
    <row r="1842" spans="1:28" s="227" customFormat="1" ht="51" customHeight="1">
      <c r="A1842" s="296"/>
      <c r="B1842" s="182" t="str">
        <f>IF(LEN(A1842)=0,"",INDEX('Smelter Look-up'!$A:$A,MATCH($A1842,'Smelter Look-up'!$E:$E,0)))</f>
        <v/>
      </c>
      <c r="C1842" s="186" t="str">
        <f>IF(LEN(A1842)=0,"",INDEX('Smelter Look-up'!$C:$C,MATCH($A1842,'Smelter Look-up'!$E:$E,0)))</f>
        <v/>
      </c>
      <c r="D1842" s="230" t="str">
        <f>IF(ISBLANK(A1842),"",INDEX('Smelter Look-up'!$C$5:$C$700,MATCH(A1842,'Smelter Look-up'!$E$5:$E$700,0)))</f>
        <v/>
      </c>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7"/>
        <v>0</v>
      </c>
      <c r="AB1842" s="228" t="str">
        <f t="shared" si="268"/>
        <v/>
      </c>
    </row>
    <row r="1843" spans="1:28" s="227" customFormat="1" ht="102" customHeight="1">
      <c r="A1843" s="296"/>
      <c r="B1843" s="182" t="str">
        <f>IF(LEN(A1843)=0,"",INDEX('Smelter Look-up'!$A:$A,MATCH($A1843,'Smelter Look-up'!$E:$E,0)))</f>
        <v/>
      </c>
      <c r="C1843" s="186" t="str">
        <f>IF(LEN(A1843)=0,"",INDEX('Smelter Look-up'!$C:$C,MATCH($A1843,'Smelter Look-up'!$E:$E,0)))</f>
        <v/>
      </c>
      <c r="D1843" s="230" t="str">
        <f>IF(ISBLANK(A1843),"",INDEX('Smelter Look-up'!$C$5:$C$700,MATCH(A1843,'Smelter Look-up'!$E$5:$E$700,0)))</f>
        <v/>
      </c>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7"/>
        <v>0</v>
      </c>
      <c r="AB1843" s="228" t="str">
        <f t="shared" si="268"/>
        <v/>
      </c>
    </row>
    <row r="1844" spans="1:28" s="227" customFormat="1" ht="63.75" customHeight="1">
      <c r="A1844" s="296"/>
      <c r="B1844" s="182" t="str">
        <f>IF(LEN(A1844)=0,"",INDEX('Smelter Look-up'!$A:$A,MATCH($A1844,'Smelter Look-up'!$E:$E,0)))</f>
        <v/>
      </c>
      <c r="C1844" s="186" t="str">
        <f>IF(LEN(A1844)=0,"",INDEX('Smelter Look-up'!$C:$C,MATCH($A1844,'Smelter Look-up'!$E:$E,0)))</f>
        <v/>
      </c>
      <c r="D1844" s="230" t="str">
        <f>IF(ISBLANK(A1844),"",INDEX('Smelter Look-up'!$C$5:$C$700,MATCH(A1844,'Smelter Look-up'!$E$5:$E$700,0)))</f>
        <v/>
      </c>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7"/>
        <v>0</v>
      </c>
      <c r="AB1844" s="228" t="str">
        <f t="shared" si="268"/>
        <v/>
      </c>
    </row>
    <row r="1845" spans="1:28" s="227" customFormat="1" ht="51" customHeight="1">
      <c r="A1845" s="296"/>
      <c r="B1845" s="182" t="str">
        <f>IF(LEN(A1845)=0,"",INDEX('Smelter Look-up'!$A:$A,MATCH($A1845,'Smelter Look-up'!$E:$E,0)))</f>
        <v/>
      </c>
      <c r="C1845" s="186" t="str">
        <f>IF(LEN(A1845)=0,"",INDEX('Smelter Look-up'!$C:$C,MATCH($A1845,'Smelter Look-up'!$E:$E,0)))</f>
        <v/>
      </c>
      <c r="D1845" s="230" t="str">
        <f>IF(ISBLANK(A1845),"",INDEX('Smelter Look-up'!$C$5:$C$700,MATCH(A1845,'Smelter Look-up'!$E$5:$E$700,0)))</f>
        <v/>
      </c>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7"/>
        <v>0</v>
      </c>
      <c r="AB1845" s="228" t="str">
        <f t="shared" si="268"/>
        <v/>
      </c>
    </row>
    <row r="1846" spans="1:28" s="227" customFormat="1" ht="76.5" customHeight="1">
      <c r="A1846" s="296"/>
      <c r="B1846" s="182" t="str">
        <f>IF(LEN(A1846)=0,"",INDEX('Smelter Look-up'!$A:$A,MATCH($A1846,'Smelter Look-up'!$E:$E,0)))</f>
        <v/>
      </c>
      <c r="C1846" s="186" t="str">
        <f>IF(LEN(A1846)=0,"",INDEX('Smelter Look-up'!$C:$C,MATCH($A1846,'Smelter Look-up'!$E:$E,0)))</f>
        <v/>
      </c>
      <c r="D1846" s="230" t="str">
        <f>IF(ISBLANK(A1846),"",INDEX('Smelter Look-up'!$C$5:$C$700,MATCH(A1846,'Smelter Look-up'!$E$5:$E$700,0)))</f>
        <v/>
      </c>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7"/>
        <v>0</v>
      </c>
      <c r="AB1846" s="228" t="str">
        <f t="shared" si="268"/>
        <v/>
      </c>
    </row>
    <row r="1847" spans="1:28" s="227" customFormat="1" ht="25.5" customHeight="1">
      <c r="A1847" s="296"/>
      <c r="B1847" s="182" t="str">
        <f>IF(LEN(A1847)=0,"",INDEX('Smelter Look-up'!$A:$A,MATCH($A1847,'Smelter Look-up'!$E:$E,0)))</f>
        <v/>
      </c>
      <c r="C1847" s="186" t="str">
        <f>IF(LEN(A1847)=0,"",INDEX('Smelter Look-up'!$C:$C,MATCH($A1847,'Smelter Look-up'!$E:$E,0)))</f>
        <v/>
      </c>
      <c r="D1847" s="230" t="str">
        <f>IF(ISBLANK(A1847),"",INDEX('Smelter Look-up'!$C$5:$C$700,MATCH(A1847,'Smelter Look-up'!$E$5:$E$700,0)))</f>
        <v/>
      </c>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7"/>
        <v>0</v>
      </c>
      <c r="AB1847" s="228" t="str">
        <f t="shared" si="268"/>
        <v/>
      </c>
    </row>
    <row r="1848" spans="1:28" s="227" customFormat="1" ht="38.25" customHeight="1">
      <c r="A1848" s="296"/>
      <c r="B1848" s="182" t="str">
        <f>IF(LEN(A1848)=0,"",INDEX('Smelter Look-up'!$A:$A,MATCH($A1848,'Smelter Look-up'!$E:$E,0)))</f>
        <v/>
      </c>
      <c r="C1848" s="186" t="str">
        <f>IF(LEN(A1848)=0,"",INDEX('Smelter Look-up'!$C:$C,MATCH($A1848,'Smelter Look-up'!$E:$E,0)))</f>
        <v/>
      </c>
      <c r="D1848" s="230" t="str">
        <f>IF(ISBLANK(A1848),"",INDEX('Smelter Look-up'!$C$5:$C$700,MATCH(A1848,'Smelter Look-up'!$E$5:$E$700,0)))</f>
        <v/>
      </c>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9">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70">IF(AND(C1848="Smelter not listed",OR(LEN(D1848)=0,LEN(E1848)=0)),1,0)</f>
        <v>0</v>
      </c>
      <c r="AB1848" s="228" t="str">
        <f t="shared" ref="AB1848" si="271">B1848&amp;C1848</f>
        <v/>
      </c>
    </row>
    <row r="1849" spans="1:28" s="227" customFormat="1" ht="127.5" customHeight="1">
      <c r="A1849" s="296"/>
      <c r="B1849" s="182" t="str">
        <f>IF(LEN(A1849)=0,"",INDEX('Smelter Look-up'!$A:$A,MATCH($A1849,'Smelter Look-up'!$E:$E,0)))</f>
        <v/>
      </c>
      <c r="C1849" s="186" t="str">
        <f>IF(LEN(A1849)=0,"",INDEX('Smelter Look-up'!$C:$C,MATCH($A1849,'Smelter Look-up'!$E:$E,0)))</f>
        <v/>
      </c>
      <c r="D1849" s="230" t="str">
        <f>IF(ISBLANK(A1849),"",INDEX('Smelter Look-up'!$C$5:$C$700,MATCH(A1849,'Smelter Look-up'!$E$5:$E$700,0)))</f>
        <v/>
      </c>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72">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73">IF(AND(C1849="Smelter not listed",OR(LEN(D1849)=0,LEN(E1849)=0)),1,0)</f>
        <v>0</v>
      </c>
      <c r="AB1849" s="228" t="str">
        <f t="shared" ref="AB1849:AB1880" si="274">B1849&amp;C1849</f>
        <v/>
      </c>
    </row>
    <row r="1850" spans="1:28" s="227" customFormat="1" ht="51" customHeight="1">
      <c r="A1850" s="296"/>
      <c r="B1850" s="182" t="str">
        <f>IF(LEN(A1850)=0,"",INDEX('Smelter Look-up'!$A:$A,MATCH($A1850,'Smelter Look-up'!$E:$E,0)))</f>
        <v/>
      </c>
      <c r="C1850" s="186" t="str">
        <f>IF(LEN(A1850)=0,"",INDEX('Smelter Look-up'!$C:$C,MATCH($A1850,'Smelter Look-up'!$E:$E,0)))</f>
        <v/>
      </c>
      <c r="D1850" s="230" t="str">
        <f>IF(ISBLANK(A1850),"",INDEX('Smelter Look-up'!$C$5:$C$700,MATCH(A1850,'Smelter Look-up'!$E$5:$E$700,0)))</f>
        <v/>
      </c>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51" customHeight="1">
      <c r="A1851" s="296"/>
      <c r="B1851" s="182" t="str">
        <f>IF(LEN(A1851)=0,"",INDEX('Smelter Look-up'!$A:$A,MATCH($A1851,'Smelter Look-up'!$E:$E,0)))</f>
        <v/>
      </c>
      <c r="C1851" s="186" t="str">
        <f>IF(LEN(A1851)=0,"",INDEX('Smelter Look-up'!$C:$C,MATCH($A1851,'Smelter Look-up'!$E:$E,0)))</f>
        <v/>
      </c>
      <c r="D1851" s="230" t="str">
        <f>IF(ISBLANK(A1851),"",INDEX('Smelter Look-up'!$C$5:$C$700,MATCH(A1851,'Smelter Look-up'!$E$5:$E$700,0)))</f>
        <v/>
      </c>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25">
      <c r="A1852" s="296"/>
      <c r="B1852" s="182" t="str">
        <f>IF(LEN(A1852)=0,"",INDEX('Smelter Look-up'!$A:$A,MATCH($A1852,'Smelter Look-up'!$E:$E,0)))</f>
        <v/>
      </c>
      <c r="C1852" s="186" t="str">
        <f>IF(LEN(A1852)=0,"",INDEX('Smelter Look-up'!$C:$C,MATCH($A1852,'Smelter Look-up'!$E:$E,0)))</f>
        <v/>
      </c>
      <c r="D1852" s="230" t="str">
        <f>IF(ISBLANK(A1852),"",INDEX('Smelter Look-up'!$C$5:$C$700,MATCH(A1852,'Smelter Look-up'!$E$5:$E$700,0)))</f>
        <v/>
      </c>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5.5" customHeight="1">
      <c r="A1853" s="296"/>
      <c r="B1853" s="182" t="str">
        <f>IF(LEN(A1853)=0,"",INDEX('Smelter Look-up'!$A:$A,MATCH($A1853,'Smelter Look-up'!$E:$E,0)))</f>
        <v/>
      </c>
      <c r="C1853" s="186" t="str">
        <f>IF(LEN(A1853)=0,"",INDEX('Smelter Look-up'!$C:$C,MATCH($A1853,'Smelter Look-up'!$E:$E,0)))</f>
        <v/>
      </c>
      <c r="D1853" s="230" t="str">
        <f>IF(ISBLANK(A1853),"",INDEX('Smelter Look-up'!$C$5:$C$700,MATCH(A1853,'Smelter Look-up'!$E$5:$E$700,0)))</f>
        <v/>
      </c>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102" customHeight="1">
      <c r="A1854" s="296"/>
      <c r="B1854" s="182" t="str">
        <f>IF(LEN(A1854)=0,"",INDEX('Smelter Look-up'!$A:$A,MATCH($A1854,'Smelter Look-up'!$E:$E,0)))</f>
        <v/>
      </c>
      <c r="C1854" s="186" t="str">
        <f>IF(LEN(A1854)=0,"",INDEX('Smelter Look-up'!$C:$C,MATCH($A1854,'Smelter Look-up'!$E:$E,0)))</f>
        <v/>
      </c>
      <c r="D1854" s="230" t="str">
        <f>IF(ISBLANK(A1854),"",INDEX('Smelter Look-up'!$C$5:$C$700,MATCH(A1854,'Smelter Look-up'!$E$5:$E$700,0)))</f>
        <v/>
      </c>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51" customHeight="1">
      <c r="A1855" s="296"/>
      <c r="B1855" s="182" t="str">
        <f>IF(LEN(A1855)=0,"",INDEX('Smelter Look-up'!$A:$A,MATCH($A1855,'Smelter Look-up'!$E:$E,0)))</f>
        <v/>
      </c>
      <c r="C1855" s="186" t="str">
        <f>IF(LEN(A1855)=0,"",INDEX('Smelter Look-up'!$C:$C,MATCH($A1855,'Smelter Look-up'!$E:$E,0)))</f>
        <v/>
      </c>
      <c r="D1855" s="230" t="str">
        <f>IF(ISBLANK(A1855),"",INDEX('Smelter Look-up'!$C$5:$C$700,MATCH(A1855,'Smelter Look-up'!$E$5:$E$700,0)))</f>
        <v/>
      </c>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51" customHeight="1">
      <c r="A1856" s="296"/>
      <c r="B1856" s="182" t="str">
        <f>IF(LEN(A1856)=0,"",INDEX('Smelter Look-up'!$A:$A,MATCH($A1856,'Smelter Look-up'!$E:$E,0)))</f>
        <v/>
      </c>
      <c r="C1856" s="186" t="str">
        <f>IF(LEN(A1856)=0,"",INDEX('Smelter Look-up'!$C:$C,MATCH($A1856,'Smelter Look-up'!$E:$E,0)))</f>
        <v/>
      </c>
      <c r="D1856" s="230" t="str">
        <f>IF(ISBLANK(A1856),"",INDEX('Smelter Look-up'!$C$5:$C$700,MATCH(A1856,'Smelter Look-up'!$E$5:$E$700,0)))</f>
        <v/>
      </c>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38.25" customHeight="1">
      <c r="A1857" s="296"/>
      <c r="B1857" s="182" t="str">
        <f>IF(LEN(A1857)=0,"",INDEX('Smelter Look-up'!$A:$A,MATCH($A1857,'Smelter Look-up'!$E:$E,0)))</f>
        <v/>
      </c>
      <c r="C1857" s="186" t="str">
        <f>IF(LEN(A1857)=0,"",INDEX('Smelter Look-up'!$C:$C,MATCH($A1857,'Smelter Look-up'!$E:$E,0)))</f>
        <v/>
      </c>
      <c r="D1857" s="230" t="str">
        <f>IF(ISBLANK(A1857),"",INDEX('Smelter Look-up'!$C$5:$C$700,MATCH(A1857,'Smelter Look-up'!$E$5:$E$700,0)))</f>
        <v/>
      </c>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38.25" customHeight="1">
      <c r="A1858" s="296"/>
      <c r="B1858" s="182" t="str">
        <f>IF(LEN(A1858)=0,"",INDEX('Smelter Look-up'!$A:$A,MATCH($A1858,'Smelter Look-up'!$E:$E,0)))</f>
        <v/>
      </c>
      <c r="C1858" s="186" t="str">
        <f>IF(LEN(A1858)=0,"",INDEX('Smelter Look-up'!$C:$C,MATCH($A1858,'Smelter Look-up'!$E:$E,0)))</f>
        <v/>
      </c>
      <c r="D1858" s="230" t="str">
        <f>IF(ISBLANK(A1858),"",INDEX('Smelter Look-up'!$C$5:$C$700,MATCH(A1858,'Smelter Look-up'!$E$5:$E$700,0)))</f>
        <v/>
      </c>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51" customHeight="1">
      <c r="A1859" s="296"/>
      <c r="B1859" s="182" t="str">
        <f>IF(LEN(A1859)=0,"",INDEX('Smelter Look-up'!$A:$A,MATCH($A1859,'Smelter Look-up'!$E:$E,0)))</f>
        <v/>
      </c>
      <c r="C1859" s="186" t="str">
        <f>IF(LEN(A1859)=0,"",INDEX('Smelter Look-up'!$C:$C,MATCH($A1859,'Smelter Look-up'!$E:$E,0)))</f>
        <v/>
      </c>
      <c r="D1859" s="230" t="str">
        <f>IF(ISBLANK(A1859),"",INDEX('Smelter Look-up'!$C$5:$C$700,MATCH(A1859,'Smelter Look-up'!$E$5:$E$700,0)))</f>
        <v/>
      </c>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76.5" customHeight="1">
      <c r="A1860" s="296"/>
      <c r="B1860" s="182" t="str">
        <f>IF(LEN(A1860)=0,"",INDEX('Smelter Look-up'!$A:$A,MATCH($A1860,'Smelter Look-up'!$E:$E,0)))</f>
        <v/>
      </c>
      <c r="C1860" s="186" t="str">
        <f>IF(LEN(A1860)=0,"",INDEX('Smelter Look-up'!$C:$C,MATCH($A1860,'Smelter Look-up'!$E:$E,0)))</f>
        <v/>
      </c>
      <c r="D1860" s="230" t="str">
        <f>IF(ISBLANK(A1860),"",INDEX('Smelter Look-up'!$C$5:$C$700,MATCH(A1860,'Smelter Look-up'!$E$5:$E$700,0)))</f>
        <v/>
      </c>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89.25" customHeight="1">
      <c r="A1861" s="296"/>
      <c r="B1861" s="182" t="str">
        <f>IF(LEN(A1861)=0,"",INDEX('Smelter Look-up'!$A:$A,MATCH($A1861,'Smelter Look-up'!$E:$E,0)))</f>
        <v/>
      </c>
      <c r="C1861" s="186" t="str">
        <f>IF(LEN(A1861)=0,"",INDEX('Smelter Look-up'!$C:$C,MATCH($A1861,'Smelter Look-up'!$E:$E,0)))</f>
        <v/>
      </c>
      <c r="D1861" s="230" t="str">
        <f>IF(ISBLANK(A1861),"",INDEX('Smelter Look-up'!$C$5:$C$700,MATCH(A1861,'Smelter Look-up'!$E$5:$E$700,0)))</f>
        <v/>
      </c>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51" customHeight="1">
      <c r="A1862" s="296"/>
      <c r="B1862" s="182" t="str">
        <f>IF(LEN(A1862)=0,"",INDEX('Smelter Look-up'!$A:$A,MATCH($A1862,'Smelter Look-up'!$E:$E,0)))</f>
        <v/>
      </c>
      <c r="C1862" s="186" t="str">
        <f>IF(LEN(A1862)=0,"",INDEX('Smelter Look-up'!$C:$C,MATCH($A1862,'Smelter Look-up'!$E:$E,0)))</f>
        <v/>
      </c>
      <c r="D1862" s="230" t="str">
        <f>IF(ISBLANK(A1862),"",INDEX('Smelter Look-up'!$C$5:$C$700,MATCH(A1862,'Smelter Look-up'!$E$5:$E$700,0)))</f>
        <v/>
      </c>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25">
      <c r="A1863" s="296"/>
      <c r="B1863" s="182" t="str">
        <f>IF(LEN(A1863)=0,"",INDEX('Smelter Look-up'!$A:$A,MATCH($A1863,'Smelter Look-up'!$E:$E,0)))</f>
        <v/>
      </c>
      <c r="C1863" s="186" t="str">
        <f>IF(LEN(A1863)=0,"",INDEX('Smelter Look-up'!$C:$C,MATCH($A1863,'Smelter Look-up'!$E:$E,0)))</f>
        <v/>
      </c>
      <c r="D1863" s="230" t="str">
        <f>IF(ISBLANK(A1863),"",INDEX('Smelter Look-up'!$C$5:$C$700,MATCH(A1863,'Smelter Look-up'!$E$5:$E$700,0)))</f>
        <v/>
      </c>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3"/>
        <v>0</v>
      </c>
      <c r="AB1863" s="228" t="str">
        <f t="shared" si="274"/>
        <v/>
      </c>
    </row>
    <row r="1864" spans="1:28" s="227" customFormat="1" ht="51" customHeight="1">
      <c r="A1864" s="296"/>
      <c r="B1864" s="182" t="str">
        <f>IF(LEN(A1864)=0,"",INDEX('Smelter Look-up'!$A:$A,MATCH($A1864,'Smelter Look-up'!$E:$E,0)))</f>
        <v/>
      </c>
      <c r="C1864" s="186" t="str">
        <f>IF(LEN(A1864)=0,"",INDEX('Smelter Look-up'!$C:$C,MATCH($A1864,'Smelter Look-up'!$E:$E,0)))</f>
        <v/>
      </c>
      <c r="D1864" s="230" t="str">
        <f>IF(ISBLANK(A1864),"",INDEX('Smelter Look-up'!$C$5:$C$700,MATCH(A1864,'Smelter Look-up'!$E$5:$E$700,0)))</f>
        <v/>
      </c>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3"/>
        <v>0</v>
      </c>
      <c r="AB1864" s="228" t="str">
        <f t="shared" si="274"/>
        <v/>
      </c>
    </row>
    <row r="1865" spans="1:28" s="227" customFormat="1" ht="25.5" customHeight="1">
      <c r="A1865" s="296"/>
      <c r="B1865" s="182" t="str">
        <f>IF(LEN(A1865)=0,"",INDEX('Smelter Look-up'!$A:$A,MATCH($A1865,'Smelter Look-up'!$E:$E,0)))</f>
        <v/>
      </c>
      <c r="C1865" s="186" t="str">
        <f>IF(LEN(A1865)=0,"",INDEX('Smelter Look-up'!$C:$C,MATCH($A1865,'Smelter Look-up'!$E:$E,0)))</f>
        <v/>
      </c>
      <c r="D1865" s="230" t="str">
        <f>IF(ISBLANK(A1865),"",INDEX('Smelter Look-up'!$C$5:$C$700,MATCH(A1865,'Smelter Look-up'!$E$5:$E$700,0)))</f>
        <v/>
      </c>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63.75" customHeight="1">
      <c r="A1866" s="296"/>
      <c r="B1866" s="182" t="str">
        <f>IF(LEN(A1866)=0,"",INDEX('Smelter Look-up'!$A:$A,MATCH($A1866,'Smelter Look-up'!$E:$E,0)))</f>
        <v/>
      </c>
      <c r="C1866" s="186" t="str">
        <f>IF(LEN(A1866)=0,"",INDEX('Smelter Look-up'!$C:$C,MATCH($A1866,'Smelter Look-up'!$E:$E,0)))</f>
        <v/>
      </c>
      <c r="D1866" s="230" t="str">
        <f>IF(ISBLANK(A1866),"",INDEX('Smelter Look-up'!$C$5:$C$700,MATCH(A1866,'Smelter Look-up'!$E$5:$E$700,0)))</f>
        <v/>
      </c>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89.25" customHeight="1">
      <c r="A1867" s="296"/>
      <c r="B1867" s="182" t="str">
        <f>IF(LEN(A1867)=0,"",INDEX('Smelter Look-up'!$A:$A,MATCH($A1867,'Smelter Look-up'!$E:$E,0)))</f>
        <v/>
      </c>
      <c r="C1867" s="186" t="str">
        <f>IF(LEN(A1867)=0,"",INDEX('Smelter Look-up'!$C:$C,MATCH($A1867,'Smelter Look-up'!$E:$E,0)))</f>
        <v/>
      </c>
      <c r="D1867" s="230" t="str">
        <f>IF(ISBLANK(A1867),"",INDEX('Smelter Look-up'!$C$5:$C$700,MATCH(A1867,'Smelter Look-up'!$E$5:$E$700,0)))</f>
        <v/>
      </c>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89.25" customHeight="1">
      <c r="A1868" s="296"/>
      <c r="B1868" s="182" t="str">
        <f>IF(LEN(A1868)=0,"",INDEX('Smelter Look-up'!$A:$A,MATCH($A1868,'Smelter Look-up'!$E:$E,0)))</f>
        <v/>
      </c>
      <c r="C1868" s="186" t="str">
        <f>IF(LEN(A1868)=0,"",INDEX('Smelter Look-up'!$C:$C,MATCH($A1868,'Smelter Look-up'!$E:$E,0)))</f>
        <v/>
      </c>
      <c r="D1868" s="230" t="str">
        <f>IF(ISBLANK(A1868),"",INDEX('Smelter Look-up'!$C$5:$C$700,MATCH(A1868,'Smelter Look-up'!$E$5:$E$700,0)))</f>
        <v/>
      </c>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2"/>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3"/>
        <v>0</v>
      </c>
      <c r="AB1868" s="228" t="str">
        <f t="shared" si="274"/>
        <v/>
      </c>
    </row>
    <row r="1869" spans="1:28" s="227" customFormat="1" ht="89.25" customHeight="1">
      <c r="A1869" s="296"/>
      <c r="B1869" s="182" t="str">
        <f>IF(LEN(A1869)=0,"",INDEX('Smelter Look-up'!$A:$A,MATCH($A1869,'Smelter Look-up'!$E:$E,0)))</f>
        <v/>
      </c>
      <c r="C1869" s="186" t="str">
        <f>IF(LEN(A1869)=0,"",INDEX('Smelter Look-up'!$C:$C,MATCH($A1869,'Smelter Look-up'!$E:$E,0)))</f>
        <v/>
      </c>
      <c r="D1869" s="230" t="str">
        <f>IF(ISBLANK(A1869),"",INDEX('Smelter Look-up'!$C$5:$C$700,MATCH(A1869,'Smelter Look-up'!$E$5:$E$700,0)))</f>
        <v/>
      </c>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3"/>
        <v>0</v>
      </c>
      <c r="AB1869" s="228" t="str">
        <f t="shared" si="274"/>
        <v/>
      </c>
    </row>
    <row r="1870" spans="1:28" s="227" customFormat="1" ht="89.25" customHeight="1">
      <c r="A1870" s="296"/>
      <c r="B1870" s="182" t="str">
        <f>IF(LEN(A1870)=0,"",INDEX('Smelter Look-up'!$A:$A,MATCH($A1870,'Smelter Look-up'!$E:$E,0)))</f>
        <v/>
      </c>
      <c r="C1870" s="186" t="str">
        <f>IF(LEN(A1870)=0,"",INDEX('Smelter Look-up'!$C:$C,MATCH($A1870,'Smelter Look-up'!$E:$E,0)))</f>
        <v/>
      </c>
      <c r="D1870" s="230" t="str">
        <f>IF(ISBLANK(A1870),"",INDEX('Smelter Look-up'!$C$5:$C$700,MATCH(A1870,'Smelter Look-up'!$E$5:$E$700,0)))</f>
        <v/>
      </c>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3"/>
        <v>0</v>
      </c>
      <c r="AB1870" s="228" t="str">
        <f t="shared" si="274"/>
        <v/>
      </c>
    </row>
    <row r="1871" spans="1:28" s="227" customFormat="1" ht="89.25" customHeight="1">
      <c r="A1871" s="296"/>
      <c r="B1871" s="182" t="str">
        <f>IF(LEN(A1871)=0,"",INDEX('Smelter Look-up'!$A:$A,MATCH($A1871,'Smelter Look-up'!$E:$E,0)))</f>
        <v/>
      </c>
      <c r="C1871" s="186" t="str">
        <f>IF(LEN(A1871)=0,"",INDEX('Smelter Look-up'!$C:$C,MATCH($A1871,'Smelter Look-up'!$E:$E,0)))</f>
        <v/>
      </c>
      <c r="D1871" s="230" t="str">
        <f>IF(ISBLANK(A1871),"",INDEX('Smelter Look-up'!$C$5:$C$700,MATCH(A1871,'Smelter Look-up'!$E$5:$E$700,0)))</f>
        <v/>
      </c>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3"/>
        <v>0</v>
      </c>
      <c r="AB1871" s="228" t="str">
        <f t="shared" si="274"/>
        <v/>
      </c>
    </row>
    <row r="1872" spans="1:28" s="227" customFormat="1" ht="89.25" customHeight="1">
      <c r="A1872" s="296"/>
      <c r="B1872" s="182" t="str">
        <f>IF(LEN(A1872)=0,"",INDEX('Smelter Look-up'!$A:$A,MATCH($A1872,'Smelter Look-up'!$E:$E,0)))</f>
        <v/>
      </c>
      <c r="C1872" s="186" t="str">
        <f>IF(LEN(A1872)=0,"",INDEX('Smelter Look-up'!$C:$C,MATCH($A1872,'Smelter Look-up'!$E:$E,0)))</f>
        <v/>
      </c>
      <c r="D1872" s="230" t="str">
        <f>IF(ISBLANK(A1872),"",INDEX('Smelter Look-up'!$C$5:$C$700,MATCH(A1872,'Smelter Look-up'!$E$5:$E$700,0)))</f>
        <v/>
      </c>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3"/>
        <v>0</v>
      </c>
      <c r="AB1872" s="228" t="str">
        <f t="shared" si="274"/>
        <v/>
      </c>
    </row>
    <row r="1873" spans="1:28" s="227" customFormat="1" ht="89.25" customHeight="1">
      <c r="A1873" s="296"/>
      <c r="B1873" s="182" t="str">
        <f>IF(LEN(A1873)=0,"",INDEX('Smelter Look-up'!$A:$A,MATCH($A1873,'Smelter Look-up'!$E:$E,0)))</f>
        <v/>
      </c>
      <c r="C1873" s="186" t="str">
        <f>IF(LEN(A1873)=0,"",INDEX('Smelter Look-up'!$C:$C,MATCH($A1873,'Smelter Look-up'!$E:$E,0)))</f>
        <v/>
      </c>
      <c r="D1873" s="230" t="str">
        <f>IF(ISBLANK(A1873),"",INDEX('Smelter Look-up'!$C$5:$C$700,MATCH(A1873,'Smelter Look-up'!$E$5:$E$700,0)))</f>
        <v/>
      </c>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3"/>
        <v>0</v>
      </c>
      <c r="AB1873" s="228" t="str">
        <f t="shared" si="274"/>
        <v/>
      </c>
    </row>
    <row r="1874" spans="1:28" s="227" customFormat="1" ht="51" customHeight="1">
      <c r="A1874" s="296"/>
      <c r="B1874" s="182" t="str">
        <f>IF(LEN(A1874)=0,"",INDEX('Smelter Look-up'!$A:$A,MATCH($A1874,'Smelter Look-up'!$E:$E,0)))</f>
        <v/>
      </c>
      <c r="C1874" s="186" t="str">
        <f>IF(LEN(A1874)=0,"",INDEX('Smelter Look-up'!$C:$C,MATCH($A1874,'Smelter Look-up'!$E:$E,0)))</f>
        <v/>
      </c>
      <c r="D1874" s="230" t="str">
        <f>IF(ISBLANK(A1874),"",INDEX('Smelter Look-up'!$C$5:$C$700,MATCH(A1874,'Smelter Look-up'!$E$5:$E$700,0)))</f>
        <v/>
      </c>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3"/>
        <v>0</v>
      </c>
      <c r="AB1874" s="228" t="str">
        <f t="shared" si="274"/>
        <v/>
      </c>
    </row>
    <row r="1875" spans="1:28" s="227" customFormat="1" ht="76.5" customHeight="1">
      <c r="A1875" s="296"/>
      <c r="B1875" s="182" t="str">
        <f>IF(LEN(A1875)=0,"",INDEX('Smelter Look-up'!$A:$A,MATCH($A1875,'Smelter Look-up'!$E:$E,0)))</f>
        <v/>
      </c>
      <c r="C1875" s="186" t="str">
        <f>IF(LEN(A1875)=0,"",INDEX('Smelter Look-up'!$C:$C,MATCH($A1875,'Smelter Look-up'!$E:$E,0)))</f>
        <v/>
      </c>
      <c r="D1875" s="230" t="str">
        <f>IF(ISBLANK(A1875),"",INDEX('Smelter Look-up'!$C$5:$C$700,MATCH(A1875,'Smelter Look-up'!$E$5:$E$700,0)))</f>
        <v/>
      </c>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3"/>
        <v>0</v>
      </c>
      <c r="AB1875" s="228" t="str">
        <f t="shared" si="274"/>
        <v/>
      </c>
    </row>
    <row r="1876" spans="1:28" s="227" customFormat="1" ht="51" customHeight="1">
      <c r="A1876" s="296"/>
      <c r="B1876" s="182" t="str">
        <f>IF(LEN(A1876)=0,"",INDEX('Smelter Look-up'!$A:$A,MATCH($A1876,'Smelter Look-up'!$E:$E,0)))</f>
        <v/>
      </c>
      <c r="C1876" s="186" t="str">
        <f>IF(LEN(A1876)=0,"",INDEX('Smelter Look-up'!$C:$C,MATCH($A1876,'Smelter Look-up'!$E:$E,0)))</f>
        <v/>
      </c>
      <c r="D1876" s="230" t="str">
        <f>IF(ISBLANK(A1876),"",INDEX('Smelter Look-up'!$C$5:$C$700,MATCH(A1876,'Smelter Look-up'!$E$5:$E$700,0)))</f>
        <v/>
      </c>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3"/>
        <v>0</v>
      </c>
      <c r="AB1876" s="228" t="str">
        <f t="shared" si="274"/>
        <v/>
      </c>
    </row>
    <row r="1877" spans="1:28" s="227" customFormat="1" ht="20.25">
      <c r="A1877" s="296"/>
      <c r="B1877" s="182" t="str">
        <f>IF(LEN(A1877)=0,"",INDEX('Smelter Look-up'!$A:$A,MATCH($A1877,'Smelter Look-up'!$E:$E,0)))</f>
        <v/>
      </c>
      <c r="C1877" s="186" t="str">
        <f>IF(LEN(A1877)=0,"",INDEX('Smelter Look-up'!$C:$C,MATCH($A1877,'Smelter Look-up'!$E:$E,0)))</f>
        <v/>
      </c>
      <c r="D1877" s="230" t="str">
        <f>IF(ISBLANK(A1877),"",INDEX('Smelter Look-up'!$C$5:$C$700,MATCH(A1877,'Smelter Look-up'!$E$5:$E$700,0)))</f>
        <v/>
      </c>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3"/>
        <v>0</v>
      </c>
      <c r="AB1877" s="228" t="str">
        <f t="shared" si="274"/>
        <v/>
      </c>
    </row>
    <row r="1878" spans="1:28" s="227" customFormat="1" ht="38.25" customHeight="1">
      <c r="A1878" s="296"/>
      <c r="B1878" s="182" t="str">
        <f>IF(LEN(A1878)=0,"",INDEX('Smelter Look-up'!$A:$A,MATCH($A1878,'Smelter Look-up'!$E:$E,0)))</f>
        <v/>
      </c>
      <c r="C1878" s="186" t="str">
        <f>IF(LEN(A1878)=0,"",INDEX('Smelter Look-up'!$C:$C,MATCH($A1878,'Smelter Look-up'!$E:$E,0)))</f>
        <v/>
      </c>
      <c r="D1878" s="230" t="str">
        <f>IF(ISBLANK(A1878),"",INDEX('Smelter Look-up'!$C$5:$C$700,MATCH(A1878,'Smelter Look-up'!$E$5:$E$700,0)))</f>
        <v/>
      </c>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3"/>
        <v>0</v>
      </c>
      <c r="AB1878" s="228" t="str">
        <f t="shared" si="274"/>
        <v/>
      </c>
    </row>
    <row r="1879" spans="1:28" s="227" customFormat="1" ht="76.5" customHeight="1">
      <c r="A1879" s="296"/>
      <c r="B1879" s="182" t="str">
        <f>IF(LEN(A1879)=0,"",INDEX('Smelter Look-up'!$A:$A,MATCH($A1879,'Smelter Look-up'!$E:$E,0)))</f>
        <v/>
      </c>
      <c r="C1879" s="186" t="str">
        <f>IF(LEN(A1879)=0,"",INDEX('Smelter Look-up'!$C:$C,MATCH($A1879,'Smelter Look-up'!$E:$E,0)))</f>
        <v/>
      </c>
      <c r="D1879" s="230" t="str">
        <f>IF(ISBLANK(A1879),"",INDEX('Smelter Look-up'!$C$5:$C$700,MATCH(A1879,'Smelter Look-up'!$E$5:$E$700,0)))</f>
        <v/>
      </c>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3"/>
        <v>0</v>
      </c>
      <c r="AB1879" s="228" t="str">
        <f t="shared" si="274"/>
        <v/>
      </c>
    </row>
    <row r="1880" spans="1:28" s="227" customFormat="1" ht="51" customHeight="1">
      <c r="A1880" s="296"/>
      <c r="B1880" s="182" t="str">
        <f>IF(LEN(A1880)=0,"",INDEX('Smelter Look-up'!$A:$A,MATCH($A1880,'Smelter Look-up'!$E:$E,0)))</f>
        <v/>
      </c>
      <c r="C1880" s="186" t="str">
        <f>IF(LEN(A1880)=0,"",INDEX('Smelter Look-up'!$C:$C,MATCH($A1880,'Smelter Look-up'!$E:$E,0)))</f>
        <v/>
      </c>
      <c r="D1880" s="230" t="str">
        <f>IF(ISBLANK(A1880),"",INDEX('Smelter Look-up'!$C$5:$C$700,MATCH(A1880,'Smelter Look-up'!$E$5:$E$700,0)))</f>
        <v/>
      </c>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3"/>
        <v>0</v>
      </c>
      <c r="AB1880" s="228" t="str">
        <f t="shared" si="274"/>
        <v/>
      </c>
    </row>
    <row r="1881" spans="1:28" s="227" customFormat="1" ht="38.25" customHeight="1">
      <c r="A1881" s="296"/>
      <c r="B1881" s="182" t="str">
        <f>IF(LEN(A1881)=0,"",INDEX('Smelter Look-up'!$A:$A,MATCH($A1881,'Smelter Look-up'!$E:$E,0)))</f>
        <v/>
      </c>
      <c r="C1881" s="186" t="str">
        <f>IF(LEN(A1881)=0,"",INDEX('Smelter Look-up'!$C:$C,MATCH($A1881,'Smelter Look-up'!$E:$E,0)))</f>
        <v/>
      </c>
      <c r="D1881" s="230" t="str">
        <f>IF(ISBLANK(A1881),"",INDEX('Smelter Look-up'!$C$5:$C$700,MATCH(A1881,'Smelter Look-up'!$E$5:$E$700,0)))</f>
        <v/>
      </c>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75">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76">IF(AND(C1881="Smelter not listed",OR(LEN(D1881)=0,LEN(E1881)=0)),1,0)</f>
        <v>0</v>
      </c>
      <c r="AB1881" s="228" t="str">
        <f t="shared" ref="AB1881:AB1911" si="277">B1881&amp;C1881</f>
        <v/>
      </c>
    </row>
    <row r="1882" spans="1:28" s="227" customFormat="1" ht="89.25" customHeight="1">
      <c r="A1882" s="296"/>
      <c r="B1882" s="182" t="str">
        <f>IF(LEN(A1882)=0,"",INDEX('Smelter Look-up'!$A:$A,MATCH($A1882,'Smelter Look-up'!$E:$E,0)))</f>
        <v/>
      </c>
      <c r="C1882" s="186" t="str">
        <f>IF(LEN(A1882)=0,"",INDEX('Smelter Look-up'!$C:$C,MATCH($A1882,'Smelter Look-up'!$E:$E,0)))</f>
        <v/>
      </c>
      <c r="D1882" s="230" t="str">
        <f>IF(ISBLANK(A1882),"",INDEX('Smelter Look-up'!$C$5:$C$700,MATCH(A1882,'Smelter Look-up'!$E$5:$E$700,0)))</f>
        <v/>
      </c>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89.25" customHeight="1">
      <c r="A1883" s="296"/>
      <c r="B1883" s="182" t="str">
        <f>IF(LEN(A1883)=0,"",INDEX('Smelter Look-up'!$A:$A,MATCH($A1883,'Smelter Look-up'!$E:$E,0)))</f>
        <v/>
      </c>
      <c r="C1883" s="186" t="str">
        <f>IF(LEN(A1883)=0,"",INDEX('Smelter Look-up'!$C:$C,MATCH($A1883,'Smelter Look-up'!$E:$E,0)))</f>
        <v/>
      </c>
      <c r="D1883" s="230" t="str">
        <f>IF(ISBLANK(A1883),"",INDEX('Smelter Look-up'!$C$5:$C$700,MATCH(A1883,'Smelter Look-up'!$E$5:$E$700,0)))</f>
        <v/>
      </c>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296"/>
      <c r="B1884" s="182" t="str">
        <f>IF(LEN(A1884)=0,"",INDEX('Smelter Look-up'!$A:$A,MATCH($A1884,'Smelter Look-up'!$E:$E,0)))</f>
        <v/>
      </c>
      <c r="C1884" s="186" t="str">
        <f>IF(LEN(A1884)=0,"",INDEX('Smelter Look-up'!$C:$C,MATCH($A1884,'Smelter Look-up'!$E:$E,0)))</f>
        <v/>
      </c>
      <c r="D1884" s="230" t="str">
        <f>IF(ISBLANK(A1884),"",INDEX('Smelter Look-up'!$C$5:$C$700,MATCH(A1884,'Smelter Look-up'!$E$5:$E$700,0)))</f>
        <v/>
      </c>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63.75" customHeight="1">
      <c r="A1885" s="296"/>
      <c r="B1885" s="182" t="str">
        <f>IF(LEN(A1885)=0,"",INDEX('Smelter Look-up'!$A:$A,MATCH($A1885,'Smelter Look-up'!$E:$E,0)))</f>
        <v/>
      </c>
      <c r="C1885" s="186" t="str">
        <f>IF(LEN(A1885)=0,"",INDEX('Smelter Look-up'!$C:$C,MATCH($A1885,'Smelter Look-up'!$E:$E,0)))</f>
        <v/>
      </c>
      <c r="D1885" s="230" t="str">
        <f>IF(ISBLANK(A1885),"",INDEX('Smelter Look-up'!$C$5:$C$700,MATCH(A1885,'Smelter Look-up'!$E$5:$E$700,0)))</f>
        <v/>
      </c>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25">
      <c r="A1886" s="296"/>
      <c r="B1886" s="182" t="str">
        <f>IF(LEN(A1886)=0,"",INDEX('Smelter Look-up'!$A:$A,MATCH($A1886,'Smelter Look-up'!$E:$E,0)))</f>
        <v/>
      </c>
      <c r="C1886" s="186" t="str">
        <f>IF(LEN(A1886)=0,"",INDEX('Smelter Look-up'!$C:$C,MATCH($A1886,'Smelter Look-up'!$E:$E,0)))</f>
        <v/>
      </c>
      <c r="D1886" s="230" t="str">
        <f>IF(ISBLANK(A1886),"",INDEX('Smelter Look-up'!$C$5:$C$700,MATCH(A1886,'Smelter Look-up'!$E$5:$E$700,0)))</f>
        <v/>
      </c>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127.5" customHeight="1">
      <c r="A1887" s="296"/>
      <c r="B1887" s="182" t="str">
        <f>IF(LEN(A1887)=0,"",INDEX('Smelter Look-up'!$A:$A,MATCH($A1887,'Smelter Look-up'!$E:$E,0)))</f>
        <v/>
      </c>
      <c r="C1887" s="186" t="str">
        <f>IF(LEN(A1887)=0,"",INDEX('Smelter Look-up'!$C:$C,MATCH($A1887,'Smelter Look-up'!$E:$E,0)))</f>
        <v/>
      </c>
      <c r="D1887" s="230" t="str">
        <f>IF(ISBLANK(A1887),"",INDEX('Smelter Look-up'!$C$5:$C$700,MATCH(A1887,'Smelter Look-up'!$E$5:$E$700,0)))</f>
        <v/>
      </c>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25">
      <c r="A1888" s="296"/>
      <c r="B1888" s="182" t="str">
        <f>IF(LEN(A1888)=0,"",INDEX('Smelter Look-up'!$A:$A,MATCH($A1888,'Smelter Look-up'!$E:$E,0)))</f>
        <v/>
      </c>
      <c r="C1888" s="186" t="str">
        <f>IF(LEN(A1888)=0,"",INDEX('Smelter Look-up'!$C:$C,MATCH($A1888,'Smelter Look-up'!$E:$E,0)))</f>
        <v/>
      </c>
      <c r="D1888" s="230" t="str">
        <f>IF(ISBLANK(A1888),"",INDEX('Smelter Look-up'!$C$5:$C$700,MATCH(A1888,'Smelter Look-up'!$E$5:$E$700,0)))</f>
        <v/>
      </c>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89.25" customHeight="1">
      <c r="A1889" s="296"/>
      <c r="B1889" s="182" t="str">
        <f>IF(LEN(A1889)=0,"",INDEX('Smelter Look-up'!$A:$A,MATCH($A1889,'Smelter Look-up'!$E:$E,0)))</f>
        <v/>
      </c>
      <c r="C1889" s="186" t="str">
        <f>IF(LEN(A1889)=0,"",INDEX('Smelter Look-up'!$C:$C,MATCH($A1889,'Smelter Look-up'!$E:$E,0)))</f>
        <v/>
      </c>
      <c r="D1889" s="230" t="str">
        <f>IF(ISBLANK(A1889),"",INDEX('Smelter Look-up'!$C$5:$C$700,MATCH(A1889,'Smelter Look-up'!$E$5:$E$700,0)))</f>
        <v/>
      </c>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6"/>
        <v>0</v>
      </c>
      <c r="AB1889" s="228" t="str">
        <f t="shared" si="277"/>
        <v/>
      </c>
    </row>
    <row r="1890" spans="1:28" s="227" customFormat="1" ht="51" customHeight="1">
      <c r="A1890" s="296"/>
      <c r="B1890" s="182" t="str">
        <f>IF(LEN(A1890)=0,"",INDEX('Smelter Look-up'!$A:$A,MATCH($A1890,'Smelter Look-up'!$E:$E,0)))</f>
        <v/>
      </c>
      <c r="C1890" s="186" t="str">
        <f>IF(LEN(A1890)=0,"",INDEX('Smelter Look-up'!$C:$C,MATCH($A1890,'Smelter Look-up'!$E:$E,0)))</f>
        <v/>
      </c>
      <c r="D1890" s="230" t="str">
        <f>IF(ISBLANK(A1890),"",INDEX('Smelter Look-up'!$C$5:$C$700,MATCH(A1890,'Smelter Look-up'!$E$5:$E$700,0)))</f>
        <v/>
      </c>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6"/>
        <v>0</v>
      </c>
      <c r="AB1890" s="228" t="str">
        <f t="shared" si="277"/>
        <v/>
      </c>
    </row>
    <row r="1891" spans="1:28" s="227" customFormat="1" ht="20.25">
      <c r="A1891" s="296"/>
      <c r="B1891" s="182" t="str">
        <f>IF(LEN(A1891)=0,"",INDEX('Smelter Look-up'!$A:$A,MATCH($A1891,'Smelter Look-up'!$E:$E,0)))</f>
        <v/>
      </c>
      <c r="C1891" s="186" t="str">
        <f>IF(LEN(A1891)=0,"",INDEX('Smelter Look-up'!$C:$C,MATCH($A1891,'Smelter Look-up'!$E:$E,0)))</f>
        <v/>
      </c>
      <c r="D1891" s="230" t="str">
        <f>IF(ISBLANK(A1891),"",INDEX('Smelter Look-up'!$C$5:$C$700,MATCH(A1891,'Smelter Look-up'!$E$5:$E$700,0)))</f>
        <v/>
      </c>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6"/>
        <v>0</v>
      </c>
      <c r="AB1891" s="228" t="str">
        <f t="shared" si="277"/>
        <v/>
      </c>
    </row>
    <row r="1892" spans="1:28" s="227" customFormat="1" ht="63.75" customHeight="1">
      <c r="A1892" s="296"/>
      <c r="B1892" s="182" t="str">
        <f>IF(LEN(A1892)=0,"",INDEX('Smelter Look-up'!$A:$A,MATCH($A1892,'Smelter Look-up'!$E:$E,0)))</f>
        <v/>
      </c>
      <c r="C1892" s="186" t="str">
        <f>IF(LEN(A1892)=0,"",INDEX('Smelter Look-up'!$C:$C,MATCH($A1892,'Smelter Look-up'!$E:$E,0)))</f>
        <v/>
      </c>
      <c r="D1892" s="230" t="str">
        <f>IF(ISBLANK(A1892),"",INDEX('Smelter Look-up'!$C$5:$C$700,MATCH(A1892,'Smelter Look-up'!$E$5:$E$700,0)))</f>
        <v/>
      </c>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6"/>
        <v>0</v>
      </c>
      <c r="AB1892" s="228" t="str">
        <f t="shared" si="277"/>
        <v/>
      </c>
    </row>
    <row r="1893" spans="1:28" s="227" customFormat="1" ht="76.5" customHeight="1">
      <c r="A1893" s="296"/>
      <c r="B1893" s="182" t="str">
        <f>IF(LEN(A1893)=0,"",INDEX('Smelter Look-up'!$A:$A,MATCH($A1893,'Smelter Look-up'!$E:$E,0)))</f>
        <v/>
      </c>
      <c r="C1893" s="186" t="str">
        <f>IF(LEN(A1893)=0,"",INDEX('Smelter Look-up'!$C:$C,MATCH($A1893,'Smelter Look-up'!$E:$E,0)))</f>
        <v/>
      </c>
      <c r="D1893" s="230" t="str">
        <f>IF(ISBLANK(A1893),"",INDEX('Smelter Look-up'!$C$5:$C$700,MATCH(A1893,'Smelter Look-up'!$E$5:$E$700,0)))</f>
        <v/>
      </c>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6"/>
        <v>0</v>
      </c>
      <c r="AB1893" s="228" t="str">
        <f t="shared" si="277"/>
        <v/>
      </c>
    </row>
    <row r="1894" spans="1:28" s="227" customFormat="1" ht="20.25">
      <c r="A1894" s="296"/>
      <c r="B1894" s="182" t="str">
        <f>IF(LEN(A1894)=0,"",INDEX('Smelter Look-up'!$A:$A,MATCH($A1894,'Smelter Look-up'!$E:$E,0)))</f>
        <v/>
      </c>
      <c r="C1894" s="186" t="str">
        <f>IF(LEN(A1894)=0,"",INDEX('Smelter Look-up'!$C:$C,MATCH($A1894,'Smelter Look-up'!$E:$E,0)))</f>
        <v/>
      </c>
      <c r="D1894" s="230" t="str">
        <f>IF(ISBLANK(A1894),"",INDEX('Smelter Look-up'!$C$5:$C$700,MATCH(A1894,'Smelter Look-up'!$E$5:$E$700,0)))</f>
        <v/>
      </c>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6"/>
        <v>0</v>
      </c>
      <c r="AB1894" s="228" t="str">
        <f t="shared" si="277"/>
        <v/>
      </c>
    </row>
    <row r="1895" spans="1:28" s="227" customFormat="1" ht="20.25">
      <c r="A1895" s="296"/>
      <c r="B1895" s="182" t="str">
        <f>IF(LEN(A1895)=0,"",INDEX('Smelter Look-up'!$A:$A,MATCH($A1895,'Smelter Look-up'!$E:$E,0)))</f>
        <v/>
      </c>
      <c r="C1895" s="186" t="str">
        <f>IF(LEN(A1895)=0,"",INDEX('Smelter Look-up'!$C:$C,MATCH($A1895,'Smelter Look-up'!$E:$E,0)))</f>
        <v/>
      </c>
      <c r="D1895" s="230" t="str">
        <f>IF(ISBLANK(A1895),"",INDEX('Smelter Look-up'!$C$5:$C$700,MATCH(A1895,'Smelter Look-up'!$E$5:$E$700,0)))</f>
        <v/>
      </c>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6"/>
        <v>0</v>
      </c>
      <c r="AB1895" s="228" t="str">
        <f t="shared" si="277"/>
        <v/>
      </c>
    </row>
    <row r="1896" spans="1:28" s="227" customFormat="1" ht="76.5" customHeight="1">
      <c r="A1896" s="296"/>
      <c r="B1896" s="182" t="str">
        <f>IF(LEN(A1896)=0,"",INDEX('Smelter Look-up'!$A:$A,MATCH($A1896,'Smelter Look-up'!$E:$E,0)))</f>
        <v/>
      </c>
      <c r="C1896" s="186" t="str">
        <f>IF(LEN(A1896)=0,"",INDEX('Smelter Look-up'!$C:$C,MATCH($A1896,'Smelter Look-up'!$E:$E,0)))</f>
        <v/>
      </c>
      <c r="D1896" s="230" t="str">
        <f>IF(ISBLANK(A1896),"",INDEX('Smelter Look-up'!$C$5:$C$700,MATCH(A1896,'Smelter Look-up'!$E$5:$E$700,0)))</f>
        <v/>
      </c>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6"/>
        <v>0</v>
      </c>
      <c r="AB1896" s="228" t="str">
        <f t="shared" si="277"/>
        <v/>
      </c>
    </row>
    <row r="1897" spans="1:28" s="227" customFormat="1" ht="114.75" customHeight="1">
      <c r="A1897" s="296"/>
      <c r="B1897" s="182" t="str">
        <f>IF(LEN(A1897)=0,"",INDEX('Smelter Look-up'!$A:$A,MATCH($A1897,'Smelter Look-up'!$E:$E,0)))</f>
        <v/>
      </c>
      <c r="C1897" s="186" t="str">
        <f>IF(LEN(A1897)=0,"",INDEX('Smelter Look-up'!$C:$C,MATCH($A1897,'Smelter Look-up'!$E:$E,0)))</f>
        <v/>
      </c>
      <c r="D1897" s="230" t="str">
        <f>IF(ISBLANK(A1897),"",INDEX('Smelter Look-up'!$C$5:$C$700,MATCH(A1897,'Smelter Look-up'!$E$5:$E$700,0)))</f>
        <v/>
      </c>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25">
      <c r="A1898" s="296"/>
      <c r="B1898" s="182" t="str">
        <f>IF(LEN(A1898)=0,"",INDEX('Smelter Look-up'!$A:$A,MATCH($A1898,'Smelter Look-up'!$E:$E,0)))</f>
        <v/>
      </c>
      <c r="C1898" s="186" t="str">
        <f>IF(LEN(A1898)=0,"",INDEX('Smelter Look-up'!$C:$C,MATCH($A1898,'Smelter Look-up'!$E:$E,0)))</f>
        <v/>
      </c>
      <c r="D1898" s="230" t="str">
        <f>IF(ISBLANK(A1898),"",INDEX('Smelter Look-up'!$C$5:$C$700,MATCH(A1898,'Smelter Look-up'!$E$5:$E$700,0)))</f>
        <v/>
      </c>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51" customHeight="1">
      <c r="A1899" s="296"/>
      <c r="B1899" s="182" t="str">
        <f>IF(LEN(A1899)=0,"",INDEX('Smelter Look-up'!$A:$A,MATCH($A1899,'Smelter Look-up'!$E:$E,0)))</f>
        <v/>
      </c>
      <c r="C1899" s="186" t="str">
        <f>IF(LEN(A1899)=0,"",INDEX('Smelter Look-up'!$C:$C,MATCH($A1899,'Smelter Look-up'!$E:$E,0)))</f>
        <v/>
      </c>
      <c r="D1899" s="230" t="str">
        <f>IF(ISBLANK(A1899),"",INDEX('Smelter Look-up'!$C$5:$C$700,MATCH(A1899,'Smelter Look-up'!$E$5:$E$700,0)))</f>
        <v/>
      </c>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6"/>
        <v>0</v>
      </c>
      <c r="AB1899" s="228" t="str">
        <f t="shared" si="277"/>
        <v/>
      </c>
    </row>
    <row r="1900" spans="1:28" s="227" customFormat="1" ht="63.75" customHeight="1">
      <c r="A1900" s="296"/>
      <c r="B1900" s="182" t="str">
        <f>IF(LEN(A1900)=0,"",INDEX('Smelter Look-up'!$A:$A,MATCH($A1900,'Smelter Look-up'!$E:$E,0)))</f>
        <v/>
      </c>
      <c r="C1900" s="186" t="str">
        <f>IF(LEN(A1900)=0,"",INDEX('Smelter Look-up'!$C:$C,MATCH($A1900,'Smelter Look-up'!$E:$E,0)))</f>
        <v/>
      </c>
      <c r="D1900" s="230" t="str">
        <f>IF(ISBLANK(A1900),"",INDEX('Smelter Look-up'!$C$5:$C$700,MATCH(A1900,'Smelter Look-up'!$E$5:$E$700,0)))</f>
        <v/>
      </c>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6"/>
        <v>0</v>
      </c>
      <c r="AB1900" s="228" t="str">
        <f t="shared" si="277"/>
        <v/>
      </c>
    </row>
    <row r="1901" spans="1:28" s="227" customFormat="1" ht="153" customHeight="1">
      <c r="A1901" s="296"/>
      <c r="B1901" s="182" t="str">
        <f>IF(LEN(A1901)=0,"",INDEX('Smelter Look-up'!$A:$A,MATCH($A1901,'Smelter Look-up'!$E:$E,0)))</f>
        <v/>
      </c>
      <c r="C1901" s="186" t="str">
        <f>IF(LEN(A1901)=0,"",INDEX('Smelter Look-up'!$C:$C,MATCH($A1901,'Smelter Look-up'!$E:$E,0)))</f>
        <v/>
      </c>
      <c r="D1901" s="230" t="str">
        <f>IF(ISBLANK(A1901),"",INDEX('Smelter Look-up'!$C$5:$C$700,MATCH(A1901,'Smelter Look-up'!$E$5:$E$700,0)))</f>
        <v/>
      </c>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6"/>
        <v>0</v>
      </c>
      <c r="AB1901" s="228" t="str">
        <f t="shared" si="277"/>
        <v/>
      </c>
    </row>
    <row r="1902" spans="1:28" s="227" customFormat="1" ht="76.5" customHeight="1">
      <c r="A1902" s="296"/>
      <c r="B1902" s="182" t="str">
        <f>IF(LEN(A1902)=0,"",INDEX('Smelter Look-up'!$A:$A,MATCH($A1902,'Smelter Look-up'!$E:$E,0)))</f>
        <v/>
      </c>
      <c r="C1902" s="186" t="str">
        <f>IF(LEN(A1902)=0,"",INDEX('Smelter Look-up'!$C:$C,MATCH($A1902,'Smelter Look-up'!$E:$E,0)))</f>
        <v/>
      </c>
      <c r="D1902" s="230" t="str">
        <f>IF(ISBLANK(A1902),"",INDEX('Smelter Look-up'!$C$5:$C$700,MATCH(A1902,'Smelter Look-up'!$E$5:$E$700,0)))</f>
        <v/>
      </c>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6"/>
        <v>0</v>
      </c>
      <c r="AB1902" s="228" t="str">
        <f t="shared" si="277"/>
        <v/>
      </c>
    </row>
    <row r="1903" spans="1:28" s="227" customFormat="1" ht="76.5" customHeight="1">
      <c r="A1903" s="296"/>
      <c r="B1903" s="182" t="str">
        <f>IF(LEN(A1903)=0,"",INDEX('Smelter Look-up'!$A:$A,MATCH($A1903,'Smelter Look-up'!$E:$E,0)))</f>
        <v/>
      </c>
      <c r="C1903" s="186" t="str">
        <f>IF(LEN(A1903)=0,"",INDEX('Smelter Look-up'!$C:$C,MATCH($A1903,'Smelter Look-up'!$E:$E,0)))</f>
        <v/>
      </c>
      <c r="D1903" s="230" t="str">
        <f>IF(ISBLANK(A1903),"",INDEX('Smelter Look-up'!$C$5:$C$700,MATCH(A1903,'Smelter Look-up'!$E$5:$E$700,0)))</f>
        <v/>
      </c>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6"/>
        <v>0</v>
      </c>
      <c r="AB1903" s="228" t="str">
        <f t="shared" si="277"/>
        <v/>
      </c>
    </row>
    <row r="1904" spans="1:28" s="227" customFormat="1" ht="51" customHeight="1">
      <c r="A1904" s="296"/>
      <c r="B1904" s="182" t="str">
        <f>IF(LEN(A1904)=0,"",INDEX('Smelter Look-up'!$A:$A,MATCH($A1904,'Smelter Look-up'!$E:$E,0)))</f>
        <v/>
      </c>
      <c r="C1904" s="186" t="str">
        <f>IF(LEN(A1904)=0,"",INDEX('Smelter Look-up'!$C:$C,MATCH($A1904,'Smelter Look-up'!$E:$E,0)))</f>
        <v/>
      </c>
      <c r="D1904" s="230" t="str">
        <f>IF(ISBLANK(A1904),"",INDEX('Smelter Look-up'!$C$5:$C$700,MATCH(A1904,'Smelter Look-up'!$E$5:$E$700,0)))</f>
        <v/>
      </c>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6"/>
        <v>0</v>
      </c>
      <c r="AB1904" s="228" t="str">
        <f t="shared" si="277"/>
        <v/>
      </c>
    </row>
    <row r="1905" spans="1:28" s="227" customFormat="1" ht="25.5" customHeight="1">
      <c r="A1905" s="296"/>
      <c r="B1905" s="182" t="str">
        <f>IF(LEN(A1905)=0,"",INDEX('Smelter Look-up'!$A:$A,MATCH($A1905,'Smelter Look-up'!$E:$E,0)))</f>
        <v/>
      </c>
      <c r="C1905" s="186" t="str">
        <f>IF(LEN(A1905)=0,"",INDEX('Smelter Look-up'!$C:$C,MATCH($A1905,'Smelter Look-up'!$E:$E,0)))</f>
        <v/>
      </c>
      <c r="D1905" s="230" t="str">
        <f>IF(ISBLANK(A1905),"",INDEX('Smelter Look-up'!$C$5:$C$700,MATCH(A1905,'Smelter Look-up'!$E$5:$E$700,0)))</f>
        <v/>
      </c>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6"/>
        <v>0</v>
      </c>
      <c r="AB1905" s="228" t="str">
        <f t="shared" si="277"/>
        <v/>
      </c>
    </row>
    <row r="1906" spans="1:28" s="227" customFormat="1" ht="51" customHeight="1">
      <c r="A1906" s="296"/>
      <c r="B1906" s="182" t="str">
        <f>IF(LEN(A1906)=0,"",INDEX('Smelter Look-up'!$A:$A,MATCH($A1906,'Smelter Look-up'!$E:$E,0)))</f>
        <v/>
      </c>
      <c r="C1906" s="186" t="str">
        <f>IF(LEN(A1906)=0,"",INDEX('Smelter Look-up'!$C:$C,MATCH($A1906,'Smelter Look-up'!$E:$E,0)))</f>
        <v/>
      </c>
      <c r="D1906" s="230" t="str">
        <f>IF(ISBLANK(A1906),"",INDEX('Smelter Look-up'!$C$5:$C$700,MATCH(A1906,'Smelter Look-up'!$E$5:$E$700,0)))</f>
        <v/>
      </c>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6"/>
        <v>0</v>
      </c>
      <c r="AB1906" s="228" t="str">
        <f t="shared" si="277"/>
        <v/>
      </c>
    </row>
    <row r="1907" spans="1:28" s="227" customFormat="1" ht="25.5" customHeight="1">
      <c r="A1907" s="296"/>
      <c r="B1907" s="182" t="str">
        <f>IF(LEN(A1907)=0,"",INDEX('Smelter Look-up'!$A:$A,MATCH($A1907,'Smelter Look-up'!$E:$E,0)))</f>
        <v/>
      </c>
      <c r="C1907" s="186" t="str">
        <f>IF(LEN(A1907)=0,"",INDEX('Smelter Look-up'!$C:$C,MATCH($A1907,'Smelter Look-up'!$E:$E,0)))</f>
        <v/>
      </c>
      <c r="D1907" s="230" t="str">
        <f>IF(ISBLANK(A1907),"",INDEX('Smelter Look-up'!$C$5:$C$700,MATCH(A1907,'Smelter Look-up'!$E$5:$E$700,0)))</f>
        <v/>
      </c>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6"/>
        <v>0</v>
      </c>
      <c r="AB1907" s="228" t="str">
        <f t="shared" si="277"/>
        <v/>
      </c>
    </row>
    <row r="1908" spans="1:28" s="227" customFormat="1" ht="63.75" customHeight="1">
      <c r="A1908" s="296"/>
      <c r="B1908" s="182" t="str">
        <f>IF(LEN(A1908)=0,"",INDEX('Smelter Look-up'!$A:$A,MATCH($A1908,'Smelter Look-up'!$E:$E,0)))</f>
        <v/>
      </c>
      <c r="C1908" s="186" t="str">
        <f>IF(LEN(A1908)=0,"",INDEX('Smelter Look-up'!$C:$C,MATCH($A1908,'Smelter Look-up'!$E:$E,0)))</f>
        <v/>
      </c>
      <c r="D1908" s="230" t="str">
        <f>IF(ISBLANK(A1908),"",INDEX('Smelter Look-up'!$C$5:$C$700,MATCH(A1908,'Smelter Look-up'!$E$5:$E$700,0)))</f>
        <v/>
      </c>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6"/>
        <v>0</v>
      </c>
      <c r="AB1908" s="228" t="str">
        <f t="shared" si="277"/>
        <v/>
      </c>
    </row>
    <row r="1909" spans="1:28" s="227" customFormat="1" ht="20.25">
      <c r="A1909" s="296"/>
      <c r="B1909" s="182" t="str">
        <f>IF(LEN(A1909)=0,"",INDEX('Smelter Look-up'!$A:$A,MATCH($A1909,'Smelter Look-up'!$E:$E,0)))</f>
        <v/>
      </c>
      <c r="C1909" s="186" t="str">
        <f>IF(LEN(A1909)=0,"",INDEX('Smelter Look-up'!$C:$C,MATCH($A1909,'Smelter Look-up'!$E:$E,0)))</f>
        <v/>
      </c>
      <c r="D1909" s="230" t="str">
        <f>IF(ISBLANK(A1909),"",INDEX('Smelter Look-up'!$C$5:$C$700,MATCH(A1909,'Smelter Look-up'!$E$5:$E$700,0)))</f>
        <v/>
      </c>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6"/>
        <v>0</v>
      </c>
      <c r="AB1909" s="228" t="str">
        <f t="shared" si="277"/>
        <v/>
      </c>
    </row>
    <row r="1910" spans="1:28" s="227" customFormat="1" ht="20.25">
      <c r="A1910" s="296"/>
      <c r="B1910" s="182" t="str">
        <f>IF(LEN(A1910)=0,"",INDEX('Smelter Look-up'!$A:$A,MATCH($A1910,'Smelter Look-up'!$E:$E,0)))</f>
        <v/>
      </c>
      <c r="C1910" s="186" t="str">
        <f>IF(LEN(A1910)=0,"",INDEX('Smelter Look-up'!$C:$C,MATCH($A1910,'Smelter Look-up'!$E:$E,0)))</f>
        <v/>
      </c>
      <c r="D1910" s="230" t="str">
        <f>IF(ISBLANK(A1910),"",INDEX('Smelter Look-up'!$C$5:$C$700,MATCH(A1910,'Smelter Look-up'!$E$5:$E$700,0)))</f>
        <v/>
      </c>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6"/>
        <v>0</v>
      </c>
      <c r="AB1910" s="228" t="str">
        <f t="shared" si="277"/>
        <v/>
      </c>
    </row>
    <row r="1911" spans="1:28" s="227" customFormat="1" ht="102" customHeight="1">
      <c r="A1911" s="296"/>
      <c r="B1911" s="182" t="str">
        <f>IF(LEN(A1911)=0,"",INDEX('Smelter Look-up'!$A:$A,MATCH($A1911,'Smelter Look-up'!$E:$E,0)))</f>
        <v/>
      </c>
      <c r="C1911" s="186" t="str">
        <f>IF(LEN(A1911)=0,"",INDEX('Smelter Look-up'!$C:$C,MATCH($A1911,'Smelter Look-up'!$E:$E,0)))</f>
        <v/>
      </c>
      <c r="D1911" s="230" t="str">
        <f>IF(ISBLANK(A1911),"",INDEX('Smelter Look-up'!$C$5:$C$700,MATCH(A1911,'Smelter Look-up'!$E$5:$E$700,0)))</f>
        <v/>
      </c>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6"/>
        <v>0</v>
      </c>
      <c r="AB1911" s="228" t="str">
        <f t="shared" si="277"/>
        <v/>
      </c>
    </row>
    <row r="1912" spans="1:28" s="227" customFormat="1" ht="51" customHeight="1">
      <c r="A1912" s="296"/>
      <c r="B1912" s="182" t="str">
        <f>IF(LEN(A1912)=0,"",INDEX('Smelter Look-up'!$A:$A,MATCH($A1912,'Smelter Look-up'!$E:$E,0)))</f>
        <v/>
      </c>
      <c r="C1912" s="186" t="str">
        <f>IF(LEN(A1912)=0,"",INDEX('Smelter Look-up'!$C:$C,MATCH($A1912,'Smelter Look-up'!$E:$E,0)))</f>
        <v/>
      </c>
      <c r="D1912" s="230" t="str">
        <f>IF(ISBLANK(A1912),"",INDEX('Smelter Look-up'!$C$5:$C$700,MATCH(A1912,'Smelter Look-up'!$E$5:$E$700,0)))</f>
        <v/>
      </c>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8">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9">IF(AND(C1912="Smelter not listed",OR(LEN(D1912)=0,LEN(E1912)=0)),1,0)</f>
        <v>0</v>
      </c>
      <c r="AB1912" s="228" t="str">
        <f t="shared" ref="AB1912" si="280">B1912&amp;C1912</f>
        <v/>
      </c>
    </row>
    <row r="1913" spans="1:28" s="227" customFormat="1" ht="38.25" customHeight="1">
      <c r="A1913" s="296"/>
      <c r="B1913" s="182" t="str">
        <f>IF(LEN(A1913)=0,"",INDEX('Smelter Look-up'!$A:$A,MATCH($A1913,'Smelter Look-up'!$E:$E,0)))</f>
        <v/>
      </c>
      <c r="C1913" s="186" t="str">
        <f>IF(LEN(A1913)=0,"",INDEX('Smelter Look-up'!$C:$C,MATCH($A1913,'Smelter Look-up'!$E:$E,0)))</f>
        <v/>
      </c>
      <c r="D1913" s="230" t="str">
        <f>IF(ISBLANK(A1913),"",INDEX('Smelter Look-up'!$C$5:$C$700,MATCH(A1913,'Smelter Look-up'!$E$5:$E$700,0)))</f>
        <v/>
      </c>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81">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82">IF(AND(C1913="Smelter not listed",OR(LEN(D1913)=0,LEN(E1913)=0)),1,0)</f>
        <v>0</v>
      </c>
      <c r="AB1913" s="228" t="str">
        <f t="shared" ref="AB1913:AB1944" si="283">B1913&amp;C1913</f>
        <v/>
      </c>
    </row>
    <row r="1914" spans="1:28" s="227" customFormat="1" ht="76.5" customHeight="1">
      <c r="A1914" s="296"/>
      <c r="B1914" s="182" t="str">
        <f>IF(LEN(A1914)=0,"",INDEX('Smelter Look-up'!$A:$A,MATCH($A1914,'Smelter Look-up'!$E:$E,0)))</f>
        <v/>
      </c>
      <c r="C1914" s="186" t="str">
        <f>IF(LEN(A1914)=0,"",INDEX('Smelter Look-up'!$C:$C,MATCH($A1914,'Smelter Look-up'!$E:$E,0)))</f>
        <v/>
      </c>
      <c r="D1914" s="230" t="str">
        <f>IF(ISBLANK(A1914),"",INDEX('Smelter Look-up'!$C$5:$C$700,MATCH(A1914,'Smelter Look-up'!$E$5:$E$700,0)))</f>
        <v/>
      </c>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38.25" customHeight="1">
      <c r="A1915" s="296"/>
      <c r="B1915" s="182" t="str">
        <f>IF(LEN(A1915)=0,"",INDEX('Smelter Look-up'!$A:$A,MATCH($A1915,'Smelter Look-up'!$E:$E,0)))</f>
        <v/>
      </c>
      <c r="C1915" s="186" t="str">
        <f>IF(LEN(A1915)=0,"",INDEX('Smelter Look-up'!$C:$C,MATCH($A1915,'Smelter Look-up'!$E:$E,0)))</f>
        <v/>
      </c>
      <c r="D1915" s="230" t="str">
        <f>IF(ISBLANK(A1915),"",INDEX('Smelter Look-up'!$C$5:$C$700,MATCH(A1915,'Smelter Look-up'!$E$5:$E$700,0)))</f>
        <v/>
      </c>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51" customHeight="1">
      <c r="A1916" s="296"/>
      <c r="B1916" s="182" t="str">
        <f>IF(LEN(A1916)=0,"",INDEX('Smelter Look-up'!$A:$A,MATCH($A1916,'Smelter Look-up'!$E:$E,0)))</f>
        <v/>
      </c>
      <c r="C1916" s="186" t="str">
        <f>IF(LEN(A1916)=0,"",INDEX('Smelter Look-up'!$C:$C,MATCH($A1916,'Smelter Look-up'!$E:$E,0)))</f>
        <v/>
      </c>
      <c r="D1916" s="230" t="str">
        <f>IF(ISBLANK(A1916),"",INDEX('Smelter Look-up'!$C$5:$C$700,MATCH(A1916,'Smelter Look-up'!$E$5:$E$700,0)))</f>
        <v/>
      </c>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51" customHeight="1">
      <c r="A1917" s="296"/>
      <c r="B1917" s="182" t="str">
        <f>IF(LEN(A1917)=0,"",INDEX('Smelter Look-up'!$A:$A,MATCH($A1917,'Smelter Look-up'!$E:$E,0)))</f>
        <v/>
      </c>
      <c r="C1917" s="186" t="str">
        <f>IF(LEN(A1917)=0,"",INDEX('Smelter Look-up'!$C:$C,MATCH($A1917,'Smelter Look-up'!$E:$E,0)))</f>
        <v/>
      </c>
      <c r="D1917" s="230" t="str">
        <f>IF(ISBLANK(A1917),"",INDEX('Smelter Look-up'!$C$5:$C$700,MATCH(A1917,'Smelter Look-up'!$E$5:$E$700,0)))</f>
        <v/>
      </c>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5.5" customHeight="1">
      <c r="A1918" s="296"/>
      <c r="B1918" s="182" t="str">
        <f>IF(LEN(A1918)=0,"",INDEX('Smelter Look-up'!$A:$A,MATCH($A1918,'Smelter Look-up'!$E:$E,0)))</f>
        <v/>
      </c>
      <c r="C1918" s="186" t="str">
        <f>IF(LEN(A1918)=0,"",INDEX('Smelter Look-up'!$C:$C,MATCH($A1918,'Smelter Look-up'!$E:$E,0)))</f>
        <v/>
      </c>
      <c r="D1918" s="230" t="str">
        <f>IF(ISBLANK(A1918),"",INDEX('Smelter Look-up'!$C$5:$C$700,MATCH(A1918,'Smelter Look-up'!$E$5:$E$700,0)))</f>
        <v/>
      </c>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63.75" customHeight="1">
      <c r="A1919" s="296"/>
      <c r="B1919" s="182" t="str">
        <f>IF(LEN(A1919)=0,"",INDEX('Smelter Look-up'!$A:$A,MATCH($A1919,'Smelter Look-up'!$E:$E,0)))</f>
        <v/>
      </c>
      <c r="C1919" s="186" t="str">
        <f>IF(LEN(A1919)=0,"",INDEX('Smelter Look-up'!$C:$C,MATCH($A1919,'Smelter Look-up'!$E:$E,0)))</f>
        <v/>
      </c>
      <c r="D1919" s="230" t="str">
        <f>IF(ISBLANK(A1919),"",INDEX('Smelter Look-up'!$C$5:$C$700,MATCH(A1919,'Smelter Look-up'!$E$5:$E$700,0)))</f>
        <v/>
      </c>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76.5" customHeight="1">
      <c r="A1920" s="296"/>
      <c r="B1920" s="182" t="str">
        <f>IF(LEN(A1920)=0,"",INDEX('Smelter Look-up'!$A:$A,MATCH($A1920,'Smelter Look-up'!$E:$E,0)))</f>
        <v/>
      </c>
      <c r="C1920" s="186" t="str">
        <f>IF(LEN(A1920)=0,"",INDEX('Smelter Look-up'!$C:$C,MATCH($A1920,'Smelter Look-up'!$E:$E,0)))</f>
        <v/>
      </c>
      <c r="D1920" s="230" t="str">
        <f>IF(ISBLANK(A1920),"",INDEX('Smelter Look-up'!$C$5:$C$700,MATCH(A1920,'Smelter Look-up'!$E$5:$E$700,0)))</f>
        <v/>
      </c>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63.75" customHeight="1">
      <c r="A1921" s="296"/>
      <c r="B1921" s="182" t="str">
        <f>IF(LEN(A1921)=0,"",INDEX('Smelter Look-up'!$A:$A,MATCH($A1921,'Smelter Look-up'!$E:$E,0)))</f>
        <v/>
      </c>
      <c r="C1921" s="186" t="str">
        <f>IF(LEN(A1921)=0,"",INDEX('Smelter Look-up'!$C:$C,MATCH($A1921,'Smelter Look-up'!$E:$E,0)))</f>
        <v/>
      </c>
      <c r="D1921" s="230" t="str">
        <f>IF(ISBLANK(A1921),"",INDEX('Smelter Look-up'!$C$5:$C$700,MATCH(A1921,'Smelter Look-up'!$E$5:$E$700,0)))</f>
        <v/>
      </c>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51" customHeight="1">
      <c r="A1922" s="296"/>
      <c r="B1922" s="182" t="str">
        <f>IF(LEN(A1922)=0,"",INDEX('Smelter Look-up'!$A:$A,MATCH($A1922,'Smelter Look-up'!$E:$E,0)))</f>
        <v/>
      </c>
      <c r="C1922" s="186" t="str">
        <f>IF(LEN(A1922)=0,"",INDEX('Smelter Look-up'!$C:$C,MATCH($A1922,'Smelter Look-up'!$E:$E,0)))</f>
        <v/>
      </c>
      <c r="D1922" s="230" t="str">
        <f>IF(ISBLANK(A1922),"",INDEX('Smelter Look-up'!$C$5:$C$700,MATCH(A1922,'Smelter Look-up'!$E$5:$E$700,0)))</f>
        <v/>
      </c>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25">
      <c r="A1923" s="296"/>
      <c r="B1923" s="182" t="str">
        <f>IF(LEN(A1923)=0,"",INDEX('Smelter Look-up'!$A:$A,MATCH($A1923,'Smelter Look-up'!$E:$E,0)))</f>
        <v/>
      </c>
      <c r="C1923" s="186" t="str">
        <f>IF(LEN(A1923)=0,"",INDEX('Smelter Look-up'!$C:$C,MATCH($A1923,'Smelter Look-up'!$E:$E,0)))</f>
        <v/>
      </c>
      <c r="D1923" s="230" t="str">
        <f>IF(ISBLANK(A1923),"",INDEX('Smelter Look-up'!$C$5:$C$700,MATCH(A1923,'Smelter Look-up'!$E$5:$E$700,0)))</f>
        <v/>
      </c>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63.75" customHeight="1">
      <c r="A1924" s="296"/>
      <c r="B1924" s="182" t="str">
        <f>IF(LEN(A1924)=0,"",INDEX('Smelter Look-up'!$A:$A,MATCH($A1924,'Smelter Look-up'!$E:$E,0)))</f>
        <v/>
      </c>
      <c r="C1924" s="186" t="str">
        <f>IF(LEN(A1924)=0,"",INDEX('Smelter Look-up'!$C:$C,MATCH($A1924,'Smelter Look-up'!$E:$E,0)))</f>
        <v/>
      </c>
      <c r="D1924" s="230" t="str">
        <f>IF(ISBLANK(A1924),"",INDEX('Smelter Look-up'!$C$5:$C$700,MATCH(A1924,'Smelter Look-up'!$E$5:$E$700,0)))</f>
        <v/>
      </c>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38.25" customHeight="1">
      <c r="A1925" s="296"/>
      <c r="B1925" s="182" t="str">
        <f>IF(LEN(A1925)=0,"",INDEX('Smelter Look-up'!$A:$A,MATCH($A1925,'Smelter Look-up'!$E:$E,0)))</f>
        <v/>
      </c>
      <c r="C1925" s="186" t="str">
        <f>IF(LEN(A1925)=0,"",INDEX('Smelter Look-up'!$C:$C,MATCH($A1925,'Smelter Look-up'!$E:$E,0)))</f>
        <v/>
      </c>
      <c r="D1925" s="230" t="str">
        <f>IF(ISBLANK(A1925),"",INDEX('Smelter Look-up'!$C$5:$C$700,MATCH(A1925,'Smelter Look-up'!$E$5:$E$700,0)))</f>
        <v/>
      </c>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89.25" customHeight="1">
      <c r="A1926" s="296"/>
      <c r="B1926" s="182" t="str">
        <f>IF(LEN(A1926)=0,"",INDEX('Smelter Look-up'!$A:$A,MATCH($A1926,'Smelter Look-up'!$E:$E,0)))</f>
        <v/>
      </c>
      <c r="C1926" s="186" t="str">
        <f>IF(LEN(A1926)=0,"",INDEX('Smelter Look-up'!$C:$C,MATCH($A1926,'Smelter Look-up'!$E:$E,0)))</f>
        <v/>
      </c>
      <c r="D1926" s="230" t="str">
        <f>IF(ISBLANK(A1926),"",INDEX('Smelter Look-up'!$C$5:$C$700,MATCH(A1926,'Smelter Look-up'!$E$5:$E$700,0)))</f>
        <v/>
      </c>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63.75" customHeight="1">
      <c r="A1927" s="296"/>
      <c r="B1927" s="182" t="str">
        <f>IF(LEN(A1927)=0,"",INDEX('Smelter Look-up'!$A:$A,MATCH($A1927,'Smelter Look-up'!$E:$E,0)))</f>
        <v/>
      </c>
      <c r="C1927" s="186" t="str">
        <f>IF(LEN(A1927)=0,"",INDEX('Smelter Look-up'!$C:$C,MATCH($A1927,'Smelter Look-up'!$E:$E,0)))</f>
        <v/>
      </c>
      <c r="D1927" s="230" t="str">
        <f>IF(ISBLANK(A1927),"",INDEX('Smelter Look-up'!$C$5:$C$700,MATCH(A1927,'Smelter Look-up'!$E$5:$E$700,0)))</f>
        <v/>
      </c>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2"/>
        <v>0</v>
      </c>
      <c r="AB1927" s="228" t="str">
        <f t="shared" si="283"/>
        <v/>
      </c>
    </row>
    <row r="1928" spans="1:28" s="227" customFormat="1" ht="63.75" customHeight="1">
      <c r="A1928" s="296"/>
      <c r="B1928" s="182" t="str">
        <f>IF(LEN(A1928)=0,"",INDEX('Smelter Look-up'!$A:$A,MATCH($A1928,'Smelter Look-up'!$E:$E,0)))</f>
        <v/>
      </c>
      <c r="C1928" s="186" t="str">
        <f>IF(LEN(A1928)=0,"",INDEX('Smelter Look-up'!$C:$C,MATCH($A1928,'Smelter Look-up'!$E:$E,0)))</f>
        <v/>
      </c>
      <c r="D1928" s="230" t="str">
        <f>IF(ISBLANK(A1928),"",INDEX('Smelter Look-up'!$C$5:$C$700,MATCH(A1928,'Smelter Look-up'!$E$5:$E$700,0)))</f>
        <v/>
      </c>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2"/>
        <v>0</v>
      </c>
      <c r="AB1928" s="228" t="str">
        <f t="shared" si="283"/>
        <v/>
      </c>
    </row>
    <row r="1929" spans="1:28" s="227" customFormat="1" ht="89.25" customHeight="1">
      <c r="A1929" s="296"/>
      <c r="B1929" s="182" t="str">
        <f>IF(LEN(A1929)=0,"",INDEX('Smelter Look-up'!$A:$A,MATCH($A1929,'Smelter Look-up'!$E:$E,0)))</f>
        <v/>
      </c>
      <c r="C1929" s="186" t="str">
        <f>IF(LEN(A1929)=0,"",INDEX('Smelter Look-up'!$C:$C,MATCH($A1929,'Smelter Look-up'!$E:$E,0)))</f>
        <v/>
      </c>
      <c r="D1929" s="230" t="str">
        <f>IF(ISBLANK(A1929),"",INDEX('Smelter Look-up'!$C$5:$C$700,MATCH(A1929,'Smelter Look-up'!$E$5:$E$700,0)))</f>
        <v/>
      </c>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38.25" customHeight="1">
      <c r="A1930" s="296"/>
      <c r="B1930" s="182" t="str">
        <f>IF(LEN(A1930)=0,"",INDEX('Smelter Look-up'!$A:$A,MATCH($A1930,'Smelter Look-up'!$E:$E,0)))</f>
        <v/>
      </c>
      <c r="C1930" s="186" t="str">
        <f>IF(LEN(A1930)=0,"",INDEX('Smelter Look-up'!$C:$C,MATCH($A1930,'Smelter Look-up'!$E:$E,0)))</f>
        <v/>
      </c>
      <c r="D1930" s="230" t="str">
        <f>IF(ISBLANK(A1930),"",INDEX('Smelter Look-up'!$C$5:$C$700,MATCH(A1930,'Smelter Look-up'!$E$5:$E$700,0)))</f>
        <v/>
      </c>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38.25" customHeight="1">
      <c r="A1931" s="296"/>
      <c r="B1931" s="182" t="str">
        <f>IF(LEN(A1931)=0,"",INDEX('Smelter Look-up'!$A:$A,MATCH($A1931,'Smelter Look-up'!$E:$E,0)))</f>
        <v/>
      </c>
      <c r="C1931" s="186" t="str">
        <f>IF(LEN(A1931)=0,"",INDEX('Smelter Look-up'!$C:$C,MATCH($A1931,'Smelter Look-up'!$E:$E,0)))</f>
        <v/>
      </c>
      <c r="D1931" s="230" t="str">
        <f>IF(ISBLANK(A1931),"",INDEX('Smelter Look-up'!$C$5:$C$700,MATCH(A1931,'Smelter Look-up'!$E$5:$E$700,0)))</f>
        <v/>
      </c>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38.25" customHeight="1">
      <c r="A1932" s="296"/>
      <c r="B1932" s="182" t="str">
        <f>IF(LEN(A1932)=0,"",INDEX('Smelter Look-up'!$A:$A,MATCH($A1932,'Smelter Look-up'!$E:$E,0)))</f>
        <v/>
      </c>
      <c r="C1932" s="186" t="str">
        <f>IF(LEN(A1932)=0,"",INDEX('Smelter Look-up'!$C:$C,MATCH($A1932,'Smelter Look-up'!$E:$E,0)))</f>
        <v/>
      </c>
      <c r="D1932" s="230" t="str">
        <f>IF(ISBLANK(A1932),"",INDEX('Smelter Look-up'!$C$5:$C$700,MATCH(A1932,'Smelter Look-up'!$E$5:$E$700,0)))</f>
        <v/>
      </c>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1"/>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2"/>
        <v>0</v>
      </c>
      <c r="AB1932" s="228" t="str">
        <f t="shared" si="283"/>
        <v/>
      </c>
    </row>
    <row r="1933" spans="1:28" s="227" customFormat="1" ht="102" customHeight="1">
      <c r="A1933" s="296"/>
      <c r="B1933" s="182" t="str">
        <f>IF(LEN(A1933)=0,"",INDEX('Smelter Look-up'!$A:$A,MATCH($A1933,'Smelter Look-up'!$E:$E,0)))</f>
        <v/>
      </c>
      <c r="C1933" s="186" t="str">
        <f>IF(LEN(A1933)=0,"",INDEX('Smelter Look-up'!$C:$C,MATCH($A1933,'Smelter Look-up'!$E:$E,0)))</f>
        <v/>
      </c>
      <c r="D1933" s="230" t="str">
        <f>IF(ISBLANK(A1933),"",INDEX('Smelter Look-up'!$C$5:$C$700,MATCH(A1933,'Smelter Look-up'!$E$5:$E$700,0)))</f>
        <v/>
      </c>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2"/>
        <v>0</v>
      </c>
      <c r="AB1933" s="228" t="str">
        <f t="shared" si="283"/>
        <v/>
      </c>
    </row>
    <row r="1934" spans="1:28" s="227" customFormat="1" ht="38.25" customHeight="1">
      <c r="A1934" s="296"/>
      <c r="B1934" s="182" t="str">
        <f>IF(LEN(A1934)=0,"",INDEX('Smelter Look-up'!$A:$A,MATCH($A1934,'Smelter Look-up'!$E:$E,0)))</f>
        <v/>
      </c>
      <c r="C1934" s="186" t="str">
        <f>IF(LEN(A1934)=0,"",INDEX('Smelter Look-up'!$C:$C,MATCH($A1934,'Smelter Look-up'!$E:$E,0)))</f>
        <v/>
      </c>
      <c r="D1934" s="230" t="str">
        <f>IF(ISBLANK(A1934),"",INDEX('Smelter Look-up'!$C$5:$C$700,MATCH(A1934,'Smelter Look-up'!$E$5:$E$700,0)))</f>
        <v/>
      </c>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2"/>
        <v>0</v>
      </c>
      <c r="AB1934" s="228" t="str">
        <f t="shared" si="283"/>
        <v/>
      </c>
    </row>
    <row r="1935" spans="1:28" s="227" customFormat="1" ht="25.5" customHeight="1">
      <c r="A1935" s="296"/>
      <c r="B1935" s="182" t="str">
        <f>IF(LEN(A1935)=0,"",INDEX('Smelter Look-up'!$A:$A,MATCH($A1935,'Smelter Look-up'!$E:$E,0)))</f>
        <v/>
      </c>
      <c r="C1935" s="186" t="str">
        <f>IF(LEN(A1935)=0,"",INDEX('Smelter Look-up'!$C:$C,MATCH($A1935,'Smelter Look-up'!$E:$E,0)))</f>
        <v/>
      </c>
      <c r="D1935" s="230" t="str">
        <f>IF(ISBLANK(A1935),"",INDEX('Smelter Look-up'!$C$5:$C$700,MATCH(A1935,'Smelter Look-up'!$E$5:$E$700,0)))</f>
        <v/>
      </c>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2"/>
        <v>0</v>
      </c>
      <c r="AB1935" s="228" t="str">
        <f t="shared" si="283"/>
        <v/>
      </c>
    </row>
    <row r="1936" spans="1:28" s="227" customFormat="1" ht="63.75" customHeight="1">
      <c r="A1936" s="296"/>
      <c r="B1936" s="182" t="str">
        <f>IF(LEN(A1936)=0,"",INDEX('Smelter Look-up'!$A:$A,MATCH($A1936,'Smelter Look-up'!$E:$E,0)))</f>
        <v/>
      </c>
      <c r="C1936" s="186" t="str">
        <f>IF(LEN(A1936)=0,"",INDEX('Smelter Look-up'!$C:$C,MATCH($A1936,'Smelter Look-up'!$E:$E,0)))</f>
        <v/>
      </c>
      <c r="D1936" s="230" t="str">
        <f>IF(ISBLANK(A1936),"",INDEX('Smelter Look-up'!$C$5:$C$700,MATCH(A1936,'Smelter Look-up'!$E$5:$E$700,0)))</f>
        <v/>
      </c>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2"/>
        <v>0</v>
      </c>
      <c r="AB1936" s="228" t="str">
        <f t="shared" si="283"/>
        <v/>
      </c>
    </row>
    <row r="1937" spans="1:28" s="227" customFormat="1" ht="38.25" customHeight="1">
      <c r="A1937" s="296"/>
      <c r="B1937" s="182" t="str">
        <f>IF(LEN(A1937)=0,"",INDEX('Smelter Look-up'!$A:$A,MATCH($A1937,'Smelter Look-up'!$E:$E,0)))</f>
        <v/>
      </c>
      <c r="C1937" s="186" t="str">
        <f>IF(LEN(A1937)=0,"",INDEX('Smelter Look-up'!$C:$C,MATCH($A1937,'Smelter Look-up'!$E:$E,0)))</f>
        <v/>
      </c>
      <c r="D1937" s="230" t="str">
        <f>IF(ISBLANK(A1937),"",INDEX('Smelter Look-up'!$C$5:$C$700,MATCH(A1937,'Smelter Look-up'!$E$5:$E$700,0)))</f>
        <v/>
      </c>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2"/>
        <v>0</v>
      </c>
      <c r="AB1937" s="228" t="str">
        <f t="shared" si="283"/>
        <v/>
      </c>
    </row>
    <row r="1938" spans="1:28" s="227" customFormat="1" ht="89.25" customHeight="1">
      <c r="A1938" s="296"/>
      <c r="B1938" s="182" t="str">
        <f>IF(LEN(A1938)=0,"",INDEX('Smelter Look-up'!$A:$A,MATCH($A1938,'Smelter Look-up'!$E:$E,0)))</f>
        <v/>
      </c>
      <c r="C1938" s="186" t="str">
        <f>IF(LEN(A1938)=0,"",INDEX('Smelter Look-up'!$C:$C,MATCH($A1938,'Smelter Look-up'!$E:$E,0)))</f>
        <v/>
      </c>
      <c r="D1938" s="230" t="str">
        <f>IF(ISBLANK(A1938),"",INDEX('Smelter Look-up'!$C$5:$C$700,MATCH(A1938,'Smelter Look-up'!$E$5:$E$700,0)))</f>
        <v/>
      </c>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2"/>
        <v>0</v>
      </c>
      <c r="AB1938" s="228" t="str">
        <f t="shared" si="283"/>
        <v/>
      </c>
    </row>
    <row r="1939" spans="1:28" s="227" customFormat="1" ht="51" customHeight="1">
      <c r="A1939" s="296"/>
      <c r="B1939" s="182" t="str">
        <f>IF(LEN(A1939)=0,"",INDEX('Smelter Look-up'!$A:$A,MATCH($A1939,'Smelter Look-up'!$E:$E,0)))</f>
        <v/>
      </c>
      <c r="C1939" s="186" t="str">
        <f>IF(LEN(A1939)=0,"",INDEX('Smelter Look-up'!$C:$C,MATCH($A1939,'Smelter Look-up'!$E:$E,0)))</f>
        <v/>
      </c>
      <c r="D1939" s="230" t="str">
        <f>IF(ISBLANK(A1939),"",INDEX('Smelter Look-up'!$C$5:$C$700,MATCH(A1939,'Smelter Look-up'!$E$5:$E$700,0)))</f>
        <v/>
      </c>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2"/>
        <v>0</v>
      </c>
      <c r="AB1939" s="228" t="str">
        <f t="shared" si="283"/>
        <v/>
      </c>
    </row>
    <row r="1940" spans="1:28" s="227" customFormat="1" ht="89.25" customHeight="1">
      <c r="A1940" s="296"/>
      <c r="B1940" s="182" t="str">
        <f>IF(LEN(A1940)=0,"",INDEX('Smelter Look-up'!$A:$A,MATCH($A1940,'Smelter Look-up'!$E:$E,0)))</f>
        <v/>
      </c>
      <c r="C1940" s="186" t="str">
        <f>IF(LEN(A1940)=0,"",INDEX('Smelter Look-up'!$C:$C,MATCH($A1940,'Smelter Look-up'!$E:$E,0)))</f>
        <v/>
      </c>
      <c r="D1940" s="230" t="str">
        <f>IF(ISBLANK(A1940),"",INDEX('Smelter Look-up'!$C$5:$C$700,MATCH(A1940,'Smelter Look-up'!$E$5:$E$700,0)))</f>
        <v/>
      </c>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2"/>
        <v>0</v>
      </c>
      <c r="AB1940" s="228" t="str">
        <f t="shared" si="283"/>
        <v/>
      </c>
    </row>
    <row r="1941" spans="1:28" s="227" customFormat="1" ht="102" customHeight="1">
      <c r="A1941" s="296"/>
      <c r="B1941" s="182" t="str">
        <f>IF(LEN(A1941)=0,"",INDEX('Smelter Look-up'!$A:$A,MATCH($A1941,'Smelter Look-up'!$E:$E,0)))</f>
        <v/>
      </c>
      <c r="C1941" s="186" t="str">
        <f>IF(LEN(A1941)=0,"",INDEX('Smelter Look-up'!$C:$C,MATCH($A1941,'Smelter Look-up'!$E:$E,0)))</f>
        <v/>
      </c>
      <c r="D1941" s="230" t="str">
        <f>IF(ISBLANK(A1941),"",INDEX('Smelter Look-up'!$C$5:$C$700,MATCH(A1941,'Smelter Look-up'!$E$5:$E$700,0)))</f>
        <v/>
      </c>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2"/>
        <v>0</v>
      </c>
      <c r="AB1941" s="228" t="str">
        <f t="shared" si="283"/>
        <v/>
      </c>
    </row>
    <row r="1942" spans="1:28" s="227" customFormat="1" ht="76.5" customHeight="1">
      <c r="A1942" s="296"/>
      <c r="B1942" s="182" t="str">
        <f>IF(LEN(A1942)=0,"",INDEX('Smelter Look-up'!$A:$A,MATCH($A1942,'Smelter Look-up'!$E:$E,0)))</f>
        <v/>
      </c>
      <c r="C1942" s="186" t="str">
        <f>IF(LEN(A1942)=0,"",INDEX('Smelter Look-up'!$C:$C,MATCH($A1942,'Smelter Look-up'!$E:$E,0)))</f>
        <v/>
      </c>
      <c r="D1942" s="230" t="str">
        <f>IF(ISBLANK(A1942),"",INDEX('Smelter Look-up'!$C$5:$C$700,MATCH(A1942,'Smelter Look-up'!$E$5:$E$700,0)))</f>
        <v/>
      </c>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2"/>
        <v>0</v>
      </c>
      <c r="AB1942" s="228" t="str">
        <f t="shared" si="283"/>
        <v/>
      </c>
    </row>
    <row r="1943" spans="1:28" s="227" customFormat="1" ht="63.75" customHeight="1">
      <c r="A1943" s="296"/>
      <c r="B1943" s="182" t="str">
        <f>IF(LEN(A1943)=0,"",INDEX('Smelter Look-up'!$A:$A,MATCH($A1943,'Smelter Look-up'!$E:$E,0)))</f>
        <v/>
      </c>
      <c r="C1943" s="186" t="str">
        <f>IF(LEN(A1943)=0,"",INDEX('Smelter Look-up'!$C:$C,MATCH($A1943,'Smelter Look-up'!$E:$E,0)))</f>
        <v/>
      </c>
      <c r="D1943" s="230" t="str">
        <f>IF(ISBLANK(A1943),"",INDEX('Smelter Look-up'!$C$5:$C$700,MATCH(A1943,'Smelter Look-up'!$E$5:$E$700,0)))</f>
        <v/>
      </c>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2"/>
        <v>0</v>
      </c>
      <c r="AB1943" s="228" t="str">
        <f t="shared" si="283"/>
        <v/>
      </c>
    </row>
    <row r="1944" spans="1:28" s="227" customFormat="1" ht="63.75" customHeight="1">
      <c r="A1944" s="296"/>
      <c r="B1944" s="182" t="str">
        <f>IF(LEN(A1944)=0,"",INDEX('Smelter Look-up'!$A:$A,MATCH($A1944,'Smelter Look-up'!$E:$E,0)))</f>
        <v/>
      </c>
      <c r="C1944" s="186" t="str">
        <f>IF(LEN(A1944)=0,"",INDEX('Smelter Look-up'!$C:$C,MATCH($A1944,'Smelter Look-up'!$E:$E,0)))</f>
        <v/>
      </c>
      <c r="D1944" s="230" t="str">
        <f>IF(ISBLANK(A1944),"",INDEX('Smelter Look-up'!$C$5:$C$700,MATCH(A1944,'Smelter Look-up'!$E$5:$E$700,0)))</f>
        <v/>
      </c>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2"/>
        <v>0</v>
      </c>
      <c r="AB1944" s="228" t="str">
        <f t="shared" si="283"/>
        <v/>
      </c>
    </row>
    <row r="1945" spans="1:28" s="227" customFormat="1" ht="89.25" customHeight="1">
      <c r="A1945" s="296"/>
      <c r="B1945" s="182" t="str">
        <f>IF(LEN(A1945)=0,"",INDEX('Smelter Look-up'!$A:$A,MATCH($A1945,'Smelter Look-up'!$E:$E,0)))</f>
        <v/>
      </c>
      <c r="C1945" s="186" t="str">
        <f>IF(LEN(A1945)=0,"",INDEX('Smelter Look-up'!$C:$C,MATCH($A1945,'Smelter Look-up'!$E:$E,0)))</f>
        <v/>
      </c>
      <c r="D1945" s="230" t="str">
        <f>IF(ISBLANK(A1945),"",INDEX('Smelter Look-up'!$C$5:$C$700,MATCH(A1945,'Smelter Look-up'!$E$5:$E$700,0)))</f>
        <v/>
      </c>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84">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85">IF(AND(C1945="Smelter not listed",OR(LEN(D1945)=0,LEN(E1945)=0)),1,0)</f>
        <v>0</v>
      </c>
      <c r="AB1945" s="228" t="str">
        <f t="shared" ref="AB1945:AB1975" si="286">B1945&amp;C1945</f>
        <v/>
      </c>
    </row>
    <row r="1946" spans="1:28" s="227" customFormat="1" ht="76.5" customHeight="1">
      <c r="A1946" s="296"/>
      <c r="B1946" s="182" t="str">
        <f>IF(LEN(A1946)=0,"",INDEX('Smelter Look-up'!$A:$A,MATCH($A1946,'Smelter Look-up'!$E:$E,0)))</f>
        <v/>
      </c>
      <c r="C1946" s="186" t="str">
        <f>IF(LEN(A1946)=0,"",INDEX('Smelter Look-up'!$C:$C,MATCH($A1946,'Smelter Look-up'!$E:$E,0)))</f>
        <v/>
      </c>
      <c r="D1946" s="230" t="str">
        <f>IF(ISBLANK(A1946),"",INDEX('Smelter Look-up'!$C$5:$C$700,MATCH(A1946,'Smelter Look-up'!$E$5:$E$700,0)))</f>
        <v/>
      </c>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89.25" customHeight="1">
      <c r="A1947" s="296"/>
      <c r="B1947" s="182" t="str">
        <f>IF(LEN(A1947)=0,"",INDEX('Smelter Look-up'!$A:$A,MATCH($A1947,'Smelter Look-up'!$E:$E,0)))</f>
        <v/>
      </c>
      <c r="C1947" s="186" t="str">
        <f>IF(LEN(A1947)=0,"",INDEX('Smelter Look-up'!$C:$C,MATCH($A1947,'Smelter Look-up'!$E:$E,0)))</f>
        <v/>
      </c>
      <c r="D1947" s="230" t="str">
        <f>IF(ISBLANK(A1947),"",INDEX('Smelter Look-up'!$C$5:$C$700,MATCH(A1947,'Smelter Look-up'!$E$5:$E$700,0)))</f>
        <v/>
      </c>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38.25" customHeight="1">
      <c r="A1948" s="296"/>
      <c r="B1948" s="182" t="str">
        <f>IF(LEN(A1948)=0,"",INDEX('Smelter Look-up'!$A:$A,MATCH($A1948,'Smelter Look-up'!$E:$E,0)))</f>
        <v/>
      </c>
      <c r="C1948" s="186" t="str">
        <f>IF(LEN(A1948)=0,"",INDEX('Smelter Look-up'!$C:$C,MATCH($A1948,'Smelter Look-up'!$E:$E,0)))</f>
        <v/>
      </c>
      <c r="D1948" s="230" t="str">
        <f>IF(ISBLANK(A1948),"",INDEX('Smelter Look-up'!$C$5:$C$700,MATCH(A1948,'Smelter Look-up'!$E$5:$E$700,0)))</f>
        <v/>
      </c>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76.5" customHeight="1">
      <c r="A1949" s="296"/>
      <c r="B1949" s="182" t="str">
        <f>IF(LEN(A1949)=0,"",INDEX('Smelter Look-up'!$A:$A,MATCH($A1949,'Smelter Look-up'!$E:$E,0)))</f>
        <v/>
      </c>
      <c r="C1949" s="186" t="str">
        <f>IF(LEN(A1949)=0,"",INDEX('Smelter Look-up'!$C:$C,MATCH($A1949,'Smelter Look-up'!$E:$E,0)))</f>
        <v/>
      </c>
      <c r="D1949" s="230" t="str">
        <f>IF(ISBLANK(A1949),"",INDEX('Smelter Look-up'!$C$5:$C$700,MATCH(A1949,'Smelter Look-up'!$E$5:$E$700,0)))</f>
        <v/>
      </c>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38.25" customHeight="1">
      <c r="A1950" s="296"/>
      <c r="B1950" s="182" t="str">
        <f>IF(LEN(A1950)=0,"",INDEX('Smelter Look-up'!$A:$A,MATCH($A1950,'Smelter Look-up'!$E:$E,0)))</f>
        <v/>
      </c>
      <c r="C1950" s="186" t="str">
        <f>IF(LEN(A1950)=0,"",INDEX('Smelter Look-up'!$C:$C,MATCH($A1950,'Smelter Look-up'!$E:$E,0)))</f>
        <v/>
      </c>
      <c r="D1950" s="230" t="str">
        <f>IF(ISBLANK(A1950),"",INDEX('Smelter Look-up'!$C$5:$C$700,MATCH(A1950,'Smelter Look-up'!$E$5:$E$700,0)))</f>
        <v/>
      </c>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38.25" customHeight="1">
      <c r="A1951" s="296"/>
      <c r="B1951" s="182" t="str">
        <f>IF(LEN(A1951)=0,"",INDEX('Smelter Look-up'!$A:$A,MATCH($A1951,'Smelter Look-up'!$E:$E,0)))</f>
        <v/>
      </c>
      <c r="C1951" s="186" t="str">
        <f>IF(LEN(A1951)=0,"",INDEX('Smelter Look-up'!$C:$C,MATCH($A1951,'Smelter Look-up'!$E:$E,0)))</f>
        <v/>
      </c>
      <c r="D1951" s="230" t="str">
        <f>IF(ISBLANK(A1951),"",INDEX('Smelter Look-up'!$C$5:$C$700,MATCH(A1951,'Smelter Look-up'!$E$5:$E$700,0)))</f>
        <v/>
      </c>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76.5" customHeight="1">
      <c r="A1952" s="296"/>
      <c r="B1952" s="182" t="str">
        <f>IF(LEN(A1952)=0,"",INDEX('Smelter Look-up'!$A:$A,MATCH($A1952,'Smelter Look-up'!$E:$E,0)))</f>
        <v/>
      </c>
      <c r="C1952" s="186" t="str">
        <f>IF(LEN(A1952)=0,"",INDEX('Smelter Look-up'!$C:$C,MATCH($A1952,'Smelter Look-up'!$E:$E,0)))</f>
        <v/>
      </c>
      <c r="D1952" s="230" t="str">
        <f>IF(ISBLANK(A1952),"",INDEX('Smelter Look-up'!$C$5:$C$700,MATCH(A1952,'Smelter Look-up'!$E$5:$E$700,0)))</f>
        <v/>
      </c>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76.5" customHeight="1">
      <c r="A1953" s="296"/>
      <c r="B1953" s="182" t="str">
        <f>IF(LEN(A1953)=0,"",INDEX('Smelter Look-up'!$A:$A,MATCH($A1953,'Smelter Look-up'!$E:$E,0)))</f>
        <v/>
      </c>
      <c r="C1953" s="186" t="str">
        <f>IF(LEN(A1953)=0,"",INDEX('Smelter Look-up'!$C:$C,MATCH($A1953,'Smelter Look-up'!$E:$E,0)))</f>
        <v/>
      </c>
      <c r="D1953" s="230" t="str">
        <f>IF(ISBLANK(A1953),"",INDEX('Smelter Look-up'!$C$5:$C$700,MATCH(A1953,'Smelter Look-up'!$E$5:$E$700,0)))</f>
        <v/>
      </c>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5"/>
        <v>0</v>
      </c>
      <c r="AB1953" s="228" t="str">
        <f t="shared" si="286"/>
        <v/>
      </c>
    </row>
    <row r="1954" spans="1:28" s="227" customFormat="1" ht="102" customHeight="1">
      <c r="A1954" s="296"/>
      <c r="B1954" s="182" t="str">
        <f>IF(LEN(A1954)=0,"",INDEX('Smelter Look-up'!$A:$A,MATCH($A1954,'Smelter Look-up'!$E:$E,0)))</f>
        <v/>
      </c>
      <c r="C1954" s="186" t="str">
        <f>IF(LEN(A1954)=0,"",INDEX('Smelter Look-up'!$C:$C,MATCH($A1954,'Smelter Look-up'!$E:$E,0)))</f>
        <v/>
      </c>
      <c r="D1954" s="230" t="str">
        <f>IF(ISBLANK(A1954),"",INDEX('Smelter Look-up'!$C$5:$C$700,MATCH(A1954,'Smelter Look-up'!$E$5:$E$700,0)))</f>
        <v/>
      </c>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5"/>
        <v>0</v>
      </c>
      <c r="AB1954" s="228" t="str">
        <f t="shared" si="286"/>
        <v/>
      </c>
    </row>
    <row r="1955" spans="1:28" s="227" customFormat="1" ht="63.75" customHeight="1">
      <c r="A1955" s="296"/>
      <c r="B1955" s="182" t="str">
        <f>IF(LEN(A1955)=0,"",INDEX('Smelter Look-up'!$A:$A,MATCH($A1955,'Smelter Look-up'!$E:$E,0)))</f>
        <v/>
      </c>
      <c r="C1955" s="186" t="str">
        <f>IF(LEN(A1955)=0,"",INDEX('Smelter Look-up'!$C:$C,MATCH($A1955,'Smelter Look-up'!$E:$E,0)))</f>
        <v/>
      </c>
      <c r="D1955" s="230" t="str">
        <f>IF(ISBLANK(A1955),"",INDEX('Smelter Look-up'!$C$5:$C$700,MATCH(A1955,'Smelter Look-up'!$E$5:$E$700,0)))</f>
        <v/>
      </c>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5"/>
        <v>0</v>
      </c>
      <c r="AB1955" s="228" t="str">
        <f t="shared" si="286"/>
        <v/>
      </c>
    </row>
    <row r="1956" spans="1:28" s="227" customFormat="1" ht="63.75" customHeight="1">
      <c r="A1956" s="296"/>
      <c r="B1956" s="182" t="str">
        <f>IF(LEN(A1956)=0,"",INDEX('Smelter Look-up'!$A:$A,MATCH($A1956,'Smelter Look-up'!$E:$E,0)))</f>
        <v/>
      </c>
      <c r="C1956" s="186" t="str">
        <f>IF(LEN(A1956)=0,"",INDEX('Smelter Look-up'!$C:$C,MATCH($A1956,'Smelter Look-up'!$E:$E,0)))</f>
        <v/>
      </c>
      <c r="D1956" s="230" t="str">
        <f>IF(ISBLANK(A1956),"",INDEX('Smelter Look-up'!$C$5:$C$700,MATCH(A1956,'Smelter Look-up'!$E$5:$E$700,0)))</f>
        <v/>
      </c>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5"/>
        <v>0</v>
      </c>
      <c r="AB1956" s="228" t="str">
        <f t="shared" si="286"/>
        <v/>
      </c>
    </row>
    <row r="1957" spans="1:28" s="227" customFormat="1" ht="20.25">
      <c r="A1957" s="296"/>
      <c r="B1957" s="182" t="str">
        <f>IF(LEN(A1957)=0,"",INDEX('Smelter Look-up'!$A:$A,MATCH($A1957,'Smelter Look-up'!$E:$E,0)))</f>
        <v/>
      </c>
      <c r="C1957" s="186" t="str">
        <f>IF(LEN(A1957)=0,"",INDEX('Smelter Look-up'!$C:$C,MATCH($A1957,'Smelter Look-up'!$E:$E,0)))</f>
        <v/>
      </c>
      <c r="D1957" s="230" t="str">
        <f>IF(ISBLANK(A1957),"",INDEX('Smelter Look-up'!$C$5:$C$700,MATCH(A1957,'Smelter Look-up'!$E$5:$E$700,0)))</f>
        <v/>
      </c>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5"/>
        <v>0</v>
      </c>
      <c r="AB1957" s="228" t="str">
        <f t="shared" si="286"/>
        <v/>
      </c>
    </row>
    <row r="1958" spans="1:28" s="227" customFormat="1" ht="127.5" customHeight="1">
      <c r="A1958" s="296"/>
      <c r="B1958" s="182" t="str">
        <f>IF(LEN(A1958)=0,"",INDEX('Smelter Look-up'!$A:$A,MATCH($A1958,'Smelter Look-up'!$E:$E,0)))</f>
        <v/>
      </c>
      <c r="C1958" s="186" t="str">
        <f>IF(LEN(A1958)=0,"",INDEX('Smelter Look-up'!$C:$C,MATCH($A1958,'Smelter Look-up'!$E:$E,0)))</f>
        <v/>
      </c>
      <c r="D1958" s="230" t="str">
        <f>IF(ISBLANK(A1958),"",INDEX('Smelter Look-up'!$C$5:$C$700,MATCH(A1958,'Smelter Look-up'!$E$5:$E$700,0)))</f>
        <v/>
      </c>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5"/>
        <v>0</v>
      </c>
      <c r="AB1958" s="228" t="str">
        <f t="shared" si="286"/>
        <v/>
      </c>
    </row>
    <row r="1959" spans="1:28" s="227" customFormat="1" ht="89.25" customHeight="1">
      <c r="A1959" s="296"/>
      <c r="B1959" s="182" t="str">
        <f>IF(LEN(A1959)=0,"",INDEX('Smelter Look-up'!$A:$A,MATCH($A1959,'Smelter Look-up'!$E:$E,0)))</f>
        <v/>
      </c>
      <c r="C1959" s="186" t="str">
        <f>IF(LEN(A1959)=0,"",INDEX('Smelter Look-up'!$C:$C,MATCH($A1959,'Smelter Look-up'!$E:$E,0)))</f>
        <v/>
      </c>
      <c r="D1959" s="230" t="str">
        <f>IF(ISBLANK(A1959),"",INDEX('Smelter Look-up'!$C$5:$C$700,MATCH(A1959,'Smelter Look-up'!$E$5:$E$700,0)))</f>
        <v/>
      </c>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5"/>
        <v>0</v>
      </c>
      <c r="AB1959" s="228" t="str">
        <f t="shared" si="286"/>
        <v/>
      </c>
    </row>
    <row r="1960" spans="1:28" s="227" customFormat="1" ht="153" customHeight="1">
      <c r="A1960" s="296"/>
      <c r="B1960" s="182" t="str">
        <f>IF(LEN(A1960)=0,"",INDEX('Smelter Look-up'!$A:$A,MATCH($A1960,'Smelter Look-up'!$E:$E,0)))</f>
        <v/>
      </c>
      <c r="C1960" s="186" t="str">
        <f>IF(LEN(A1960)=0,"",INDEX('Smelter Look-up'!$C:$C,MATCH($A1960,'Smelter Look-up'!$E:$E,0)))</f>
        <v/>
      </c>
      <c r="D1960" s="230" t="str">
        <f>IF(ISBLANK(A1960),"",INDEX('Smelter Look-up'!$C$5:$C$700,MATCH(A1960,'Smelter Look-up'!$E$5:$E$700,0)))</f>
        <v/>
      </c>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5"/>
        <v>0</v>
      </c>
      <c r="AB1960" s="228" t="str">
        <f t="shared" si="286"/>
        <v/>
      </c>
    </row>
    <row r="1961" spans="1:28" s="227" customFormat="1" ht="38.25" customHeight="1">
      <c r="A1961" s="296"/>
      <c r="B1961" s="182" t="str">
        <f>IF(LEN(A1961)=0,"",INDEX('Smelter Look-up'!$A:$A,MATCH($A1961,'Smelter Look-up'!$E:$E,0)))</f>
        <v/>
      </c>
      <c r="C1961" s="186" t="str">
        <f>IF(LEN(A1961)=0,"",INDEX('Smelter Look-up'!$C:$C,MATCH($A1961,'Smelter Look-up'!$E:$E,0)))</f>
        <v/>
      </c>
      <c r="D1961" s="230" t="str">
        <f>IF(ISBLANK(A1961),"",INDEX('Smelter Look-up'!$C$5:$C$700,MATCH(A1961,'Smelter Look-up'!$E$5:$E$700,0)))</f>
        <v/>
      </c>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89.25" customHeight="1">
      <c r="A1962" s="296"/>
      <c r="B1962" s="182" t="str">
        <f>IF(LEN(A1962)=0,"",INDEX('Smelter Look-up'!$A:$A,MATCH($A1962,'Smelter Look-up'!$E:$E,0)))</f>
        <v/>
      </c>
      <c r="C1962" s="186" t="str">
        <f>IF(LEN(A1962)=0,"",INDEX('Smelter Look-up'!$C:$C,MATCH($A1962,'Smelter Look-up'!$E:$E,0)))</f>
        <v/>
      </c>
      <c r="D1962" s="230" t="str">
        <f>IF(ISBLANK(A1962),"",INDEX('Smelter Look-up'!$C$5:$C$700,MATCH(A1962,'Smelter Look-up'!$E$5:$E$700,0)))</f>
        <v/>
      </c>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89.25" customHeight="1">
      <c r="A1963" s="296"/>
      <c r="B1963" s="182" t="str">
        <f>IF(LEN(A1963)=0,"",INDEX('Smelter Look-up'!$A:$A,MATCH($A1963,'Smelter Look-up'!$E:$E,0)))</f>
        <v/>
      </c>
      <c r="C1963" s="186" t="str">
        <f>IF(LEN(A1963)=0,"",INDEX('Smelter Look-up'!$C:$C,MATCH($A1963,'Smelter Look-up'!$E:$E,0)))</f>
        <v/>
      </c>
      <c r="D1963" s="230" t="str">
        <f>IF(ISBLANK(A1963),"",INDEX('Smelter Look-up'!$C$5:$C$700,MATCH(A1963,'Smelter Look-up'!$E$5:$E$700,0)))</f>
        <v/>
      </c>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5"/>
        <v>0</v>
      </c>
      <c r="AB1963" s="228" t="str">
        <f t="shared" si="286"/>
        <v/>
      </c>
    </row>
    <row r="1964" spans="1:28" s="227" customFormat="1" ht="76.5" customHeight="1">
      <c r="A1964" s="296"/>
      <c r="B1964" s="182" t="str">
        <f>IF(LEN(A1964)=0,"",INDEX('Smelter Look-up'!$A:$A,MATCH($A1964,'Smelter Look-up'!$E:$E,0)))</f>
        <v/>
      </c>
      <c r="C1964" s="186" t="str">
        <f>IF(LEN(A1964)=0,"",INDEX('Smelter Look-up'!$C:$C,MATCH($A1964,'Smelter Look-up'!$E:$E,0)))</f>
        <v/>
      </c>
      <c r="D1964" s="230" t="str">
        <f>IF(ISBLANK(A1964),"",INDEX('Smelter Look-up'!$C$5:$C$700,MATCH(A1964,'Smelter Look-up'!$E$5:$E$700,0)))</f>
        <v/>
      </c>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5"/>
        <v>0</v>
      </c>
      <c r="AB1964" s="228" t="str">
        <f t="shared" si="286"/>
        <v/>
      </c>
    </row>
    <row r="1965" spans="1:28" s="227" customFormat="1" ht="76.5" customHeight="1">
      <c r="A1965" s="296"/>
      <c r="B1965" s="182" t="str">
        <f>IF(LEN(A1965)=0,"",INDEX('Smelter Look-up'!$A:$A,MATCH($A1965,'Smelter Look-up'!$E:$E,0)))</f>
        <v/>
      </c>
      <c r="C1965" s="186" t="str">
        <f>IF(LEN(A1965)=0,"",INDEX('Smelter Look-up'!$C:$C,MATCH($A1965,'Smelter Look-up'!$E:$E,0)))</f>
        <v/>
      </c>
      <c r="D1965" s="230" t="str">
        <f>IF(ISBLANK(A1965),"",INDEX('Smelter Look-up'!$C$5:$C$700,MATCH(A1965,'Smelter Look-up'!$E$5:$E$700,0)))</f>
        <v/>
      </c>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5"/>
        <v>0</v>
      </c>
      <c r="AB1965" s="228" t="str">
        <f t="shared" si="286"/>
        <v/>
      </c>
    </row>
    <row r="1966" spans="1:28" s="227" customFormat="1" ht="38.25" customHeight="1">
      <c r="A1966" s="296"/>
      <c r="B1966" s="182" t="str">
        <f>IF(LEN(A1966)=0,"",INDEX('Smelter Look-up'!$A:$A,MATCH($A1966,'Smelter Look-up'!$E:$E,0)))</f>
        <v/>
      </c>
      <c r="C1966" s="186" t="str">
        <f>IF(LEN(A1966)=0,"",INDEX('Smelter Look-up'!$C:$C,MATCH($A1966,'Smelter Look-up'!$E:$E,0)))</f>
        <v/>
      </c>
      <c r="D1966" s="230" t="str">
        <f>IF(ISBLANK(A1966),"",INDEX('Smelter Look-up'!$C$5:$C$700,MATCH(A1966,'Smelter Look-up'!$E$5:$E$700,0)))</f>
        <v/>
      </c>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5"/>
        <v>0</v>
      </c>
      <c r="AB1966" s="228" t="str">
        <f t="shared" si="286"/>
        <v/>
      </c>
    </row>
    <row r="1967" spans="1:28" s="227" customFormat="1" ht="38.25" customHeight="1">
      <c r="A1967" s="296"/>
      <c r="B1967" s="182" t="str">
        <f>IF(LEN(A1967)=0,"",INDEX('Smelter Look-up'!$A:$A,MATCH($A1967,'Smelter Look-up'!$E:$E,0)))</f>
        <v/>
      </c>
      <c r="C1967" s="186" t="str">
        <f>IF(LEN(A1967)=0,"",INDEX('Smelter Look-up'!$C:$C,MATCH($A1967,'Smelter Look-up'!$E:$E,0)))</f>
        <v/>
      </c>
      <c r="D1967" s="230" t="str">
        <f>IF(ISBLANK(A1967),"",INDEX('Smelter Look-up'!$C$5:$C$700,MATCH(A1967,'Smelter Look-up'!$E$5:$E$700,0)))</f>
        <v/>
      </c>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5"/>
        <v>0</v>
      </c>
      <c r="AB1967" s="228" t="str">
        <f t="shared" si="286"/>
        <v/>
      </c>
    </row>
    <row r="1968" spans="1:28" s="227" customFormat="1" ht="63.75" customHeight="1">
      <c r="A1968" s="296"/>
      <c r="B1968" s="182" t="str">
        <f>IF(LEN(A1968)=0,"",INDEX('Smelter Look-up'!$A:$A,MATCH($A1968,'Smelter Look-up'!$E:$E,0)))</f>
        <v/>
      </c>
      <c r="C1968" s="186" t="str">
        <f>IF(LEN(A1968)=0,"",INDEX('Smelter Look-up'!$C:$C,MATCH($A1968,'Smelter Look-up'!$E:$E,0)))</f>
        <v/>
      </c>
      <c r="D1968" s="230" t="str">
        <f>IF(ISBLANK(A1968),"",INDEX('Smelter Look-up'!$C$5:$C$700,MATCH(A1968,'Smelter Look-up'!$E$5:$E$700,0)))</f>
        <v/>
      </c>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5"/>
        <v>0</v>
      </c>
      <c r="AB1968" s="228" t="str">
        <f t="shared" si="286"/>
        <v/>
      </c>
    </row>
    <row r="1969" spans="1:28" s="227" customFormat="1" ht="20.25">
      <c r="A1969" s="296"/>
      <c r="B1969" s="182" t="str">
        <f>IF(LEN(A1969)=0,"",INDEX('Smelter Look-up'!$A:$A,MATCH($A1969,'Smelter Look-up'!$E:$E,0)))</f>
        <v/>
      </c>
      <c r="C1969" s="186" t="str">
        <f>IF(LEN(A1969)=0,"",INDEX('Smelter Look-up'!$C:$C,MATCH($A1969,'Smelter Look-up'!$E:$E,0)))</f>
        <v/>
      </c>
      <c r="D1969" s="230" t="str">
        <f>IF(ISBLANK(A1969),"",INDEX('Smelter Look-up'!$C$5:$C$700,MATCH(A1969,'Smelter Look-up'!$E$5:$E$700,0)))</f>
        <v/>
      </c>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5"/>
        <v>0</v>
      </c>
      <c r="AB1969" s="228" t="str">
        <f t="shared" si="286"/>
        <v/>
      </c>
    </row>
    <row r="1970" spans="1:28" s="227" customFormat="1" ht="76.5" customHeight="1">
      <c r="A1970" s="296"/>
      <c r="B1970" s="182" t="str">
        <f>IF(LEN(A1970)=0,"",INDEX('Smelter Look-up'!$A:$A,MATCH($A1970,'Smelter Look-up'!$E:$E,0)))</f>
        <v/>
      </c>
      <c r="C1970" s="186" t="str">
        <f>IF(LEN(A1970)=0,"",INDEX('Smelter Look-up'!$C:$C,MATCH($A1970,'Smelter Look-up'!$E:$E,0)))</f>
        <v/>
      </c>
      <c r="D1970" s="230" t="str">
        <f>IF(ISBLANK(A1970),"",INDEX('Smelter Look-up'!$C$5:$C$700,MATCH(A1970,'Smelter Look-up'!$E$5:$E$700,0)))</f>
        <v/>
      </c>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5"/>
        <v>0</v>
      </c>
      <c r="AB1970" s="228" t="str">
        <f t="shared" si="286"/>
        <v/>
      </c>
    </row>
    <row r="1971" spans="1:28" s="227" customFormat="1" ht="51" customHeight="1">
      <c r="A1971" s="296"/>
      <c r="B1971" s="182" t="str">
        <f>IF(LEN(A1971)=0,"",INDEX('Smelter Look-up'!$A:$A,MATCH($A1971,'Smelter Look-up'!$E:$E,0)))</f>
        <v/>
      </c>
      <c r="C1971" s="186" t="str">
        <f>IF(LEN(A1971)=0,"",INDEX('Smelter Look-up'!$C:$C,MATCH($A1971,'Smelter Look-up'!$E:$E,0)))</f>
        <v/>
      </c>
      <c r="D1971" s="230" t="str">
        <f>IF(ISBLANK(A1971),"",INDEX('Smelter Look-up'!$C$5:$C$700,MATCH(A1971,'Smelter Look-up'!$E$5:$E$700,0)))</f>
        <v/>
      </c>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5"/>
        <v>0</v>
      </c>
      <c r="AB1971" s="228" t="str">
        <f t="shared" si="286"/>
        <v/>
      </c>
    </row>
    <row r="1972" spans="1:28" s="227" customFormat="1" ht="51" customHeight="1">
      <c r="A1972" s="296"/>
      <c r="B1972" s="182" t="str">
        <f>IF(LEN(A1972)=0,"",INDEX('Smelter Look-up'!$A:$A,MATCH($A1972,'Smelter Look-up'!$E:$E,0)))</f>
        <v/>
      </c>
      <c r="C1972" s="186" t="str">
        <f>IF(LEN(A1972)=0,"",INDEX('Smelter Look-up'!$C:$C,MATCH($A1972,'Smelter Look-up'!$E:$E,0)))</f>
        <v/>
      </c>
      <c r="D1972" s="230" t="str">
        <f>IF(ISBLANK(A1972),"",INDEX('Smelter Look-up'!$C$5:$C$700,MATCH(A1972,'Smelter Look-up'!$E$5:$E$700,0)))</f>
        <v/>
      </c>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5"/>
        <v>0</v>
      </c>
      <c r="AB1972" s="228" t="str">
        <f t="shared" si="286"/>
        <v/>
      </c>
    </row>
    <row r="1973" spans="1:28" s="227" customFormat="1" ht="25.5" customHeight="1">
      <c r="A1973" s="296"/>
      <c r="B1973" s="182" t="str">
        <f>IF(LEN(A1973)=0,"",INDEX('Smelter Look-up'!$A:$A,MATCH($A1973,'Smelter Look-up'!$E:$E,0)))</f>
        <v/>
      </c>
      <c r="C1973" s="186" t="str">
        <f>IF(LEN(A1973)=0,"",INDEX('Smelter Look-up'!$C:$C,MATCH($A1973,'Smelter Look-up'!$E:$E,0)))</f>
        <v/>
      </c>
      <c r="D1973" s="230" t="str">
        <f>IF(ISBLANK(A1973),"",INDEX('Smelter Look-up'!$C$5:$C$700,MATCH(A1973,'Smelter Look-up'!$E$5:$E$700,0)))</f>
        <v/>
      </c>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5"/>
        <v>0</v>
      </c>
      <c r="AB1973" s="228" t="str">
        <f t="shared" si="286"/>
        <v/>
      </c>
    </row>
    <row r="1974" spans="1:28" s="227" customFormat="1" ht="38.25" customHeight="1">
      <c r="A1974" s="296"/>
      <c r="B1974" s="182" t="str">
        <f>IF(LEN(A1974)=0,"",INDEX('Smelter Look-up'!$A:$A,MATCH($A1974,'Smelter Look-up'!$E:$E,0)))</f>
        <v/>
      </c>
      <c r="C1974" s="186" t="str">
        <f>IF(LEN(A1974)=0,"",INDEX('Smelter Look-up'!$C:$C,MATCH($A1974,'Smelter Look-up'!$E:$E,0)))</f>
        <v/>
      </c>
      <c r="D1974" s="230" t="str">
        <f>IF(ISBLANK(A1974),"",INDEX('Smelter Look-up'!$C$5:$C$700,MATCH(A1974,'Smelter Look-up'!$E$5:$E$700,0)))</f>
        <v/>
      </c>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5"/>
        <v>0</v>
      </c>
      <c r="AB1974" s="228" t="str">
        <f t="shared" si="286"/>
        <v/>
      </c>
    </row>
    <row r="1975" spans="1:28" s="227" customFormat="1" ht="38.25" customHeight="1">
      <c r="A1975" s="296"/>
      <c r="B1975" s="182" t="str">
        <f>IF(LEN(A1975)=0,"",INDEX('Smelter Look-up'!$A:$A,MATCH($A1975,'Smelter Look-up'!$E:$E,0)))</f>
        <v/>
      </c>
      <c r="C1975" s="186" t="str">
        <f>IF(LEN(A1975)=0,"",INDEX('Smelter Look-up'!$C:$C,MATCH($A1975,'Smelter Look-up'!$E:$E,0)))</f>
        <v/>
      </c>
      <c r="D1975" s="230" t="str">
        <f>IF(ISBLANK(A1975),"",INDEX('Smelter Look-up'!$C$5:$C$700,MATCH(A1975,'Smelter Look-up'!$E$5:$E$700,0)))</f>
        <v/>
      </c>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5"/>
        <v>0</v>
      </c>
      <c r="AB1975" s="228" t="str">
        <f t="shared" si="286"/>
        <v/>
      </c>
    </row>
    <row r="1976" spans="1:28" s="227" customFormat="1" ht="25.5" customHeight="1">
      <c r="A1976" s="296"/>
      <c r="B1976" s="182" t="str">
        <f>IF(LEN(A1976)=0,"",INDEX('Smelter Look-up'!$A:$A,MATCH($A1976,'Smelter Look-up'!$E:$E,0)))</f>
        <v/>
      </c>
      <c r="C1976" s="186" t="str">
        <f>IF(LEN(A1976)=0,"",INDEX('Smelter Look-up'!$C:$C,MATCH($A1976,'Smelter Look-up'!$E:$E,0)))</f>
        <v/>
      </c>
      <c r="D1976" s="230" t="str">
        <f>IF(ISBLANK(A1976),"",INDEX('Smelter Look-up'!$C$5:$C$700,MATCH(A1976,'Smelter Look-up'!$E$5:$E$700,0)))</f>
        <v/>
      </c>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7">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8">IF(AND(C1976="Smelter not listed",OR(LEN(D1976)=0,LEN(E1976)=0)),1,0)</f>
        <v>0</v>
      </c>
      <c r="AB1976" s="228" t="str">
        <f t="shared" ref="AB1976" si="289">B1976&amp;C1976</f>
        <v/>
      </c>
    </row>
    <row r="1977" spans="1:28" s="227" customFormat="1" ht="25.5" customHeight="1">
      <c r="A1977" s="296"/>
      <c r="B1977" s="182" t="str">
        <f>IF(LEN(A1977)=0,"",INDEX('Smelter Look-up'!$A:$A,MATCH($A1977,'Smelter Look-up'!$E:$E,0)))</f>
        <v/>
      </c>
      <c r="C1977" s="186" t="str">
        <f>IF(LEN(A1977)=0,"",INDEX('Smelter Look-up'!$C:$C,MATCH($A1977,'Smelter Look-up'!$E:$E,0)))</f>
        <v/>
      </c>
      <c r="D1977" s="230" t="str">
        <f>IF(ISBLANK(A1977),"",INDEX('Smelter Look-up'!$C$5:$C$700,MATCH(A1977,'Smelter Look-up'!$E$5:$E$700,0)))</f>
        <v/>
      </c>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90">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91">IF(AND(C1977="Smelter not listed",OR(LEN(D1977)=0,LEN(E1977)=0)),1,0)</f>
        <v>0</v>
      </c>
      <c r="AB1977" s="228" t="str">
        <f t="shared" ref="AB1977:AB2008" si="292">B1977&amp;C1977</f>
        <v/>
      </c>
    </row>
    <row r="1978" spans="1:28" s="227" customFormat="1" ht="63.75" customHeight="1">
      <c r="A1978" s="296"/>
      <c r="B1978" s="182" t="str">
        <f>IF(LEN(A1978)=0,"",INDEX('Smelter Look-up'!$A:$A,MATCH($A1978,'Smelter Look-up'!$E:$E,0)))</f>
        <v/>
      </c>
      <c r="C1978" s="186" t="str">
        <f>IF(LEN(A1978)=0,"",INDEX('Smelter Look-up'!$C:$C,MATCH($A1978,'Smelter Look-up'!$E:$E,0)))</f>
        <v/>
      </c>
      <c r="D1978" s="230" t="str">
        <f>IF(ISBLANK(A1978),"",INDEX('Smelter Look-up'!$C$5:$C$700,MATCH(A1978,'Smelter Look-up'!$E$5:$E$700,0)))</f>
        <v/>
      </c>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51" customHeight="1">
      <c r="A1979" s="296"/>
      <c r="B1979" s="182" t="str">
        <f>IF(LEN(A1979)=0,"",INDEX('Smelter Look-up'!$A:$A,MATCH($A1979,'Smelter Look-up'!$E:$E,0)))</f>
        <v/>
      </c>
      <c r="C1979" s="186" t="str">
        <f>IF(LEN(A1979)=0,"",INDEX('Smelter Look-up'!$C:$C,MATCH($A1979,'Smelter Look-up'!$E:$E,0)))</f>
        <v/>
      </c>
      <c r="D1979" s="230" t="str">
        <f>IF(ISBLANK(A1979),"",INDEX('Smelter Look-up'!$C$5:$C$700,MATCH(A1979,'Smelter Look-up'!$E$5:$E$700,0)))</f>
        <v/>
      </c>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51" customHeight="1">
      <c r="A1980" s="296"/>
      <c r="B1980" s="182" t="str">
        <f>IF(LEN(A1980)=0,"",INDEX('Smelter Look-up'!$A:$A,MATCH($A1980,'Smelter Look-up'!$E:$E,0)))</f>
        <v/>
      </c>
      <c r="C1980" s="186" t="str">
        <f>IF(LEN(A1980)=0,"",INDEX('Smelter Look-up'!$C:$C,MATCH($A1980,'Smelter Look-up'!$E:$E,0)))</f>
        <v/>
      </c>
      <c r="D1980" s="230" t="str">
        <f>IF(ISBLANK(A1980),"",INDEX('Smelter Look-up'!$C$5:$C$700,MATCH(A1980,'Smelter Look-up'!$E$5:$E$700,0)))</f>
        <v/>
      </c>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25">
      <c r="A1981" s="296"/>
      <c r="B1981" s="182" t="str">
        <f>IF(LEN(A1981)=0,"",INDEX('Smelter Look-up'!$A:$A,MATCH($A1981,'Smelter Look-up'!$E:$E,0)))</f>
        <v/>
      </c>
      <c r="C1981" s="186" t="str">
        <f>IF(LEN(A1981)=0,"",INDEX('Smelter Look-up'!$C:$C,MATCH($A1981,'Smelter Look-up'!$E:$E,0)))</f>
        <v/>
      </c>
      <c r="D1981" s="230" t="str">
        <f>IF(ISBLANK(A1981),"",INDEX('Smelter Look-up'!$C$5:$C$700,MATCH(A1981,'Smelter Look-up'!$E$5:$E$700,0)))</f>
        <v/>
      </c>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25">
      <c r="A1982" s="296"/>
      <c r="B1982" s="182" t="str">
        <f>IF(LEN(A1982)=0,"",INDEX('Smelter Look-up'!$A:$A,MATCH($A1982,'Smelter Look-up'!$E:$E,0)))</f>
        <v/>
      </c>
      <c r="C1982" s="186" t="str">
        <f>IF(LEN(A1982)=0,"",INDEX('Smelter Look-up'!$C:$C,MATCH($A1982,'Smelter Look-up'!$E:$E,0)))</f>
        <v/>
      </c>
      <c r="D1982" s="230" t="str">
        <f>IF(ISBLANK(A1982),"",INDEX('Smelter Look-up'!$C$5:$C$700,MATCH(A1982,'Smelter Look-up'!$E$5:$E$700,0)))</f>
        <v/>
      </c>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25">
      <c r="A1983" s="296"/>
      <c r="B1983" s="182" t="str">
        <f>IF(LEN(A1983)=0,"",INDEX('Smelter Look-up'!$A:$A,MATCH($A1983,'Smelter Look-up'!$E:$E,0)))</f>
        <v/>
      </c>
      <c r="C1983" s="186" t="str">
        <f>IF(LEN(A1983)=0,"",INDEX('Smelter Look-up'!$C:$C,MATCH($A1983,'Smelter Look-up'!$E:$E,0)))</f>
        <v/>
      </c>
      <c r="D1983" s="230" t="str">
        <f>IF(ISBLANK(A1983),"",INDEX('Smelter Look-up'!$C$5:$C$700,MATCH(A1983,'Smelter Look-up'!$E$5:$E$700,0)))</f>
        <v/>
      </c>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63.75" customHeight="1">
      <c r="A1984" s="296"/>
      <c r="B1984" s="182" t="str">
        <f>IF(LEN(A1984)=0,"",INDEX('Smelter Look-up'!$A:$A,MATCH($A1984,'Smelter Look-up'!$E:$E,0)))</f>
        <v/>
      </c>
      <c r="C1984" s="186" t="str">
        <f>IF(LEN(A1984)=0,"",INDEX('Smelter Look-up'!$C:$C,MATCH($A1984,'Smelter Look-up'!$E:$E,0)))</f>
        <v/>
      </c>
      <c r="D1984" s="230" t="str">
        <f>IF(ISBLANK(A1984),"",INDEX('Smelter Look-up'!$C$5:$C$700,MATCH(A1984,'Smelter Look-up'!$E$5:$E$700,0)))</f>
        <v/>
      </c>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25">
      <c r="A1985" s="296"/>
      <c r="B1985" s="182" t="str">
        <f>IF(LEN(A1985)=0,"",INDEX('Smelter Look-up'!$A:$A,MATCH($A1985,'Smelter Look-up'!$E:$E,0)))</f>
        <v/>
      </c>
      <c r="C1985" s="186" t="str">
        <f>IF(LEN(A1985)=0,"",INDEX('Smelter Look-up'!$C:$C,MATCH($A1985,'Smelter Look-up'!$E:$E,0)))</f>
        <v/>
      </c>
      <c r="D1985" s="230" t="str">
        <f>IF(ISBLANK(A1985),"",INDEX('Smelter Look-up'!$C$5:$C$700,MATCH(A1985,'Smelter Look-up'!$E$5:$E$700,0)))</f>
        <v/>
      </c>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25">
      <c r="A1986" s="296"/>
      <c r="B1986" s="182" t="str">
        <f>IF(LEN(A1986)=0,"",INDEX('Smelter Look-up'!$A:$A,MATCH($A1986,'Smelter Look-up'!$E:$E,0)))</f>
        <v/>
      </c>
      <c r="C1986" s="186" t="str">
        <f>IF(LEN(A1986)=0,"",INDEX('Smelter Look-up'!$C:$C,MATCH($A1986,'Smelter Look-up'!$E:$E,0)))</f>
        <v/>
      </c>
      <c r="D1986" s="230" t="str">
        <f>IF(ISBLANK(A1986),"",INDEX('Smelter Look-up'!$C$5:$C$700,MATCH(A1986,'Smelter Look-up'!$E$5:$E$700,0)))</f>
        <v/>
      </c>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76.5" customHeight="1">
      <c r="A1987" s="296"/>
      <c r="B1987" s="182" t="str">
        <f>IF(LEN(A1987)=0,"",INDEX('Smelter Look-up'!$A:$A,MATCH($A1987,'Smelter Look-up'!$E:$E,0)))</f>
        <v/>
      </c>
      <c r="C1987" s="186" t="str">
        <f>IF(LEN(A1987)=0,"",INDEX('Smelter Look-up'!$C:$C,MATCH($A1987,'Smelter Look-up'!$E:$E,0)))</f>
        <v/>
      </c>
      <c r="D1987" s="230" t="str">
        <f>IF(ISBLANK(A1987),"",INDEX('Smelter Look-up'!$C$5:$C$700,MATCH(A1987,'Smelter Look-up'!$E$5:$E$700,0)))</f>
        <v/>
      </c>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25">
      <c r="A1988" s="296"/>
      <c r="B1988" s="182" t="str">
        <f>IF(LEN(A1988)=0,"",INDEX('Smelter Look-up'!$A:$A,MATCH($A1988,'Smelter Look-up'!$E:$E,0)))</f>
        <v/>
      </c>
      <c r="C1988" s="186" t="str">
        <f>IF(LEN(A1988)=0,"",INDEX('Smelter Look-up'!$C:$C,MATCH($A1988,'Smelter Look-up'!$E:$E,0)))</f>
        <v/>
      </c>
      <c r="D1988" s="230" t="str">
        <f>IF(ISBLANK(A1988),"",INDEX('Smelter Look-up'!$C$5:$C$700,MATCH(A1988,'Smelter Look-up'!$E$5:$E$700,0)))</f>
        <v/>
      </c>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76.5" customHeight="1">
      <c r="A1989" s="296"/>
      <c r="B1989" s="182" t="str">
        <f>IF(LEN(A1989)=0,"",INDEX('Smelter Look-up'!$A:$A,MATCH($A1989,'Smelter Look-up'!$E:$E,0)))</f>
        <v/>
      </c>
      <c r="C1989" s="186" t="str">
        <f>IF(LEN(A1989)=0,"",INDEX('Smelter Look-up'!$C:$C,MATCH($A1989,'Smelter Look-up'!$E:$E,0)))</f>
        <v/>
      </c>
      <c r="D1989" s="230" t="str">
        <f>IF(ISBLANK(A1989),"",INDEX('Smelter Look-up'!$C$5:$C$700,MATCH(A1989,'Smelter Look-up'!$E$5:$E$700,0)))</f>
        <v/>
      </c>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25">
      <c r="A1990" s="296"/>
      <c r="B1990" s="182" t="str">
        <f>IF(LEN(A1990)=0,"",INDEX('Smelter Look-up'!$A:$A,MATCH($A1990,'Smelter Look-up'!$E:$E,0)))</f>
        <v/>
      </c>
      <c r="C1990" s="186" t="str">
        <f>IF(LEN(A1990)=0,"",INDEX('Smelter Look-up'!$C:$C,MATCH($A1990,'Smelter Look-up'!$E:$E,0)))</f>
        <v/>
      </c>
      <c r="D1990" s="230" t="str">
        <f>IF(ISBLANK(A1990),"",INDEX('Smelter Look-up'!$C$5:$C$700,MATCH(A1990,'Smelter Look-up'!$E$5:$E$700,0)))</f>
        <v/>
      </c>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114.75" customHeight="1">
      <c r="A1991" s="296"/>
      <c r="B1991" s="182" t="str">
        <f>IF(LEN(A1991)=0,"",INDEX('Smelter Look-up'!$A:$A,MATCH($A1991,'Smelter Look-up'!$E:$E,0)))</f>
        <v/>
      </c>
      <c r="C1991" s="186" t="str">
        <f>IF(LEN(A1991)=0,"",INDEX('Smelter Look-up'!$C:$C,MATCH($A1991,'Smelter Look-up'!$E:$E,0)))</f>
        <v/>
      </c>
      <c r="D1991" s="230" t="str">
        <f>IF(ISBLANK(A1991),"",INDEX('Smelter Look-up'!$C$5:$C$700,MATCH(A1991,'Smelter Look-up'!$E$5:$E$700,0)))</f>
        <v/>
      </c>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1"/>
        <v>0</v>
      </c>
      <c r="AB1991" s="228" t="str">
        <f t="shared" si="292"/>
        <v/>
      </c>
    </row>
    <row r="1992" spans="1:28" s="227" customFormat="1" ht="20.25">
      <c r="A1992" s="296"/>
      <c r="B1992" s="182" t="str">
        <f>IF(LEN(A1992)=0,"",INDEX('Smelter Look-up'!$A:$A,MATCH($A1992,'Smelter Look-up'!$E:$E,0)))</f>
        <v/>
      </c>
      <c r="C1992" s="186" t="str">
        <f>IF(LEN(A1992)=0,"",INDEX('Smelter Look-up'!$C:$C,MATCH($A1992,'Smelter Look-up'!$E:$E,0)))</f>
        <v/>
      </c>
      <c r="D1992" s="230" t="str">
        <f>IF(ISBLANK(A1992),"",INDEX('Smelter Look-up'!$C$5:$C$700,MATCH(A1992,'Smelter Look-up'!$E$5:$E$700,0)))</f>
        <v/>
      </c>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1"/>
        <v>0</v>
      </c>
      <c r="AB1992" s="228" t="str">
        <f t="shared" si="292"/>
        <v/>
      </c>
    </row>
    <row r="1993" spans="1:28" s="227" customFormat="1" ht="102" customHeight="1">
      <c r="A1993" s="296"/>
      <c r="B1993" s="182" t="str">
        <f>IF(LEN(A1993)=0,"",INDEX('Smelter Look-up'!$A:$A,MATCH($A1993,'Smelter Look-up'!$E:$E,0)))</f>
        <v/>
      </c>
      <c r="C1993" s="186" t="str">
        <f>IF(LEN(A1993)=0,"",INDEX('Smelter Look-up'!$C:$C,MATCH($A1993,'Smelter Look-up'!$E:$E,0)))</f>
        <v/>
      </c>
      <c r="D1993" s="230" t="str">
        <f>IF(ISBLANK(A1993),"",INDEX('Smelter Look-up'!$C$5:$C$700,MATCH(A1993,'Smelter Look-up'!$E$5:$E$700,0)))</f>
        <v/>
      </c>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76.5" customHeight="1">
      <c r="A1994" s="296"/>
      <c r="B1994" s="182" t="str">
        <f>IF(LEN(A1994)=0,"",INDEX('Smelter Look-up'!$A:$A,MATCH($A1994,'Smelter Look-up'!$E:$E,0)))</f>
        <v/>
      </c>
      <c r="C1994" s="186" t="str">
        <f>IF(LEN(A1994)=0,"",INDEX('Smelter Look-up'!$C:$C,MATCH($A1994,'Smelter Look-up'!$E:$E,0)))</f>
        <v/>
      </c>
      <c r="D1994" s="230" t="str">
        <f>IF(ISBLANK(A1994),"",INDEX('Smelter Look-up'!$C$5:$C$700,MATCH(A1994,'Smelter Look-up'!$E$5:$E$700,0)))</f>
        <v/>
      </c>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25">
      <c r="A1995" s="296"/>
      <c r="B1995" s="182" t="str">
        <f>IF(LEN(A1995)=0,"",INDEX('Smelter Look-up'!$A:$A,MATCH($A1995,'Smelter Look-up'!$E:$E,0)))</f>
        <v/>
      </c>
      <c r="C1995" s="186" t="str">
        <f>IF(LEN(A1995)=0,"",INDEX('Smelter Look-up'!$C:$C,MATCH($A1995,'Smelter Look-up'!$E:$E,0)))</f>
        <v/>
      </c>
      <c r="D1995" s="230" t="str">
        <f>IF(ISBLANK(A1995),"",INDEX('Smelter Look-up'!$C$5:$C$700,MATCH(A1995,'Smelter Look-up'!$E$5:$E$700,0)))</f>
        <v/>
      </c>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165.75" customHeight="1">
      <c r="A1996" s="296"/>
      <c r="B1996" s="182" t="str">
        <f>IF(LEN(A1996)=0,"",INDEX('Smelter Look-up'!$A:$A,MATCH($A1996,'Smelter Look-up'!$E:$E,0)))</f>
        <v/>
      </c>
      <c r="C1996" s="186" t="str">
        <f>IF(LEN(A1996)=0,"",INDEX('Smelter Look-up'!$C:$C,MATCH($A1996,'Smelter Look-up'!$E:$E,0)))</f>
        <v/>
      </c>
      <c r="D1996" s="230" t="str">
        <f>IF(ISBLANK(A1996),"",INDEX('Smelter Look-up'!$C$5:$C$700,MATCH(A1996,'Smelter Look-up'!$E$5:$E$700,0)))</f>
        <v/>
      </c>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1"/>
        <v>0</v>
      </c>
      <c r="AB1996" s="228" t="str">
        <f t="shared" si="292"/>
        <v/>
      </c>
    </row>
    <row r="1997" spans="1:28" s="227" customFormat="1" ht="102" customHeight="1">
      <c r="A1997" s="296"/>
      <c r="B1997" s="182" t="str">
        <f>IF(LEN(A1997)=0,"",INDEX('Smelter Look-up'!$A:$A,MATCH($A1997,'Smelter Look-up'!$E:$E,0)))</f>
        <v/>
      </c>
      <c r="C1997" s="186" t="str">
        <f>IF(LEN(A1997)=0,"",INDEX('Smelter Look-up'!$C:$C,MATCH($A1997,'Smelter Look-up'!$E:$E,0)))</f>
        <v/>
      </c>
      <c r="D1997" s="230" t="str">
        <f>IF(ISBLANK(A1997),"",INDEX('Smelter Look-up'!$C$5:$C$700,MATCH(A1997,'Smelter Look-up'!$E$5:$E$700,0)))</f>
        <v/>
      </c>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1"/>
        <v>0</v>
      </c>
      <c r="AB1997" s="228" t="str">
        <f t="shared" si="292"/>
        <v/>
      </c>
    </row>
    <row r="1998" spans="1:28" s="227" customFormat="1" ht="51" customHeight="1">
      <c r="A1998" s="296"/>
      <c r="B1998" s="182" t="str">
        <f>IF(LEN(A1998)=0,"",INDEX('Smelter Look-up'!$A:$A,MATCH($A1998,'Smelter Look-up'!$E:$E,0)))</f>
        <v/>
      </c>
      <c r="C1998" s="186" t="str">
        <f>IF(LEN(A1998)=0,"",INDEX('Smelter Look-up'!$C:$C,MATCH($A1998,'Smelter Look-up'!$E:$E,0)))</f>
        <v/>
      </c>
      <c r="D1998" s="230" t="str">
        <f>IF(ISBLANK(A1998),"",INDEX('Smelter Look-up'!$C$5:$C$700,MATCH(A1998,'Smelter Look-up'!$E$5:$E$700,0)))</f>
        <v/>
      </c>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1"/>
        <v>0</v>
      </c>
      <c r="AB1998" s="228" t="str">
        <f t="shared" si="292"/>
        <v/>
      </c>
    </row>
    <row r="1999" spans="1:28" s="227" customFormat="1" ht="89.25" customHeight="1">
      <c r="A1999" s="296"/>
      <c r="B1999" s="182" t="str">
        <f>IF(LEN(A1999)=0,"",INDEX('Smelter Look-up'!$A:$A,MATCH($A1999,'Smelter Look-up'!$E:$E,0)))</f>
        <v/>
      </c>
      <c r="C1999" s="186" t="str">
        <f>IF(LEN(A1999)=0,"",INDEX('Smelter Look-up'!$C:$C,MATCH($A1999,'Smelter Look-up'!$E:$E,0)))</f>
        <v/>
      </c>
      <c r="D1999" s="230" t="str">
        <f>IF(ISBLANK(A1999),"",INDEX('Smelter Look-up'!$C$5:$C$700,MATCH(A1999,'Smelter Look-up'!$E$5:$E$700,0)))</f>
        <v/>
      </c>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1"/>
        <v>0</v>
      </c>
      <c r="AB1999" s="228" t="str">
        <f t="shared" si="292"/>
        <v/>
      </c>
    </row>
    <row r="2000" spans="1:28" s="227" customFormat="1" ht="63.75" customHeight="1">
      <c r="A2000" s="296"/>
      <c r="B2000" s="182" t="str">
        <f>IF(LEN(A2000)=0,"",INDEX('Smelter Look-up'!$A:$A,MATCH($A2000,'Smelter Look-up'!$E:$E,0)))</f>
        <v/>
      </c>
      <c r="C2000" s="186" t="str">
        <f>IF(LEN(A2000)=0,"",INDEX('Smelter Look-up'!$C:$C,MATCH($A2000,'Smelter Look-up'!$E:$E,0)))</f>
        <v/>
      </c>
      <c r="D2000" s="230" t="str">
        <f>IF(ISBLANK(A2000),"",INDEX('Smelter Look-up'!$C$5:$C$700,MATCH(A2000,'Smelter Look-up'!$E$5:$E$700,0)))</f>
        <v/>
      </c>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1"/>
        <v>0</v>
      </c>
      <c r="AB2000" s="228" t="str">
        <f t="shared" si="292"/>
        <v/>
      </c>
    </row>
    <row r="2001" spans="1:28" s="227" customFormat="1" ht="20.25">
      <c r="A2001" s="296"/>
      <c r="B2001" s="182" t="str">
        <f>IF(LEN(A2001)=0,"",INDEX('Smelter Look-up'!$A:$A,MATCH($A2001,'Smelter Look-up'!$E:$E,0)))</f>
        <v/>
      </c>
      <c r="C2001" s="186" t="str">
        <f>IF(LEN(A2001)=0,"",INDEX('Smelter Look-up'!$C:$C,MATCH($A2001,'Smelter Look-up'!$E:$E,0)))</f>
        <v/>
      </c>
      <c r="D2001" s="230" t="str">
        <f>IF(ISBLANK(A2001),"",INDEX('Smelter Look-up'!$C$5:$C$700,MATCH(A2001,'Smelter Look-up'!$E$5:$E$700,0)))</f>
        <v/>
      </c>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1"/>
        <v>0</v>
      </c>
      <c r="AB2001" s="228" t="str">
        <f t="shared" si="292"/>
        <v/>
      </c>
    </row>
    <row r="2002" spans="1:28" s="227" customFormat="1" ht="114.75" customHeight="1">
      <c r="A2002" s="296"/>
      <c r="B2002" s="182" t="str">
        <f>IF(LEN(A2002)=0,"",INDEX('Smelter Look-up'!$A:$A,MATCH($A2002,'Smelter Look-up'!$E:$E,0)))</f>
        <v/>
      </c>
      <c r="C2002" s="186" t="str">
        <f>IF(LEN(A2002)=0,"",INDEX('Smelter Look-up'!$C:$C,MATCH($A2002,'Smelter Look-up'!$E:$E,0)))</f>
        <v/>
      </c>
      <c r="D2002" s="230" t="str">
        <f>IF(ISBLANK(A2002),"",INDEX('Smelter Look-up'!$C$5:$C$700,MATCH(A2002,'Smelter Look-up'!$E$5:$E$700,0)))</f>
        <v/>
      </c>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1"/>
        <v>0</v>
      </c>
      <c r="AB2002" s="228" t="str">
        <f t="shared" si="292"/>
        <v/>
      </c>
    </row>
    <row r="2003" spans="1:28" s="227" customFormat="1" ht="102" customHeight="1">
      <c r="A2003" s="296"/>
      <c r="B2003" s="182" t="str">
        <f>IF(LEN(A2003)=0,"",INDEX('Smelter Look-up'!$A:$A,MATCH($A2003,'Smelter Look-up'!$E:$E,0)))</f>
        <v/>
      </c>
      <c r="C2003" s="186" t="str">
        <f>IF(LEN(A2003)=0,"",INDEX('Smelter Look-up'!$C:$C,MATCH($A2003,'Smelter Look-up'!$E:$E,0)))</f>
        <v/>
      </c>
      <c r="D2003" s="230" t="str">
        <f>IF(ISBLANK(A2003),"",INDEX('Smelter Look-up'!$C$5:$C$700,MATCH(A2003,'Smelter Look-up'!$E$5:$E$700,0)))</f>
        <v/>
      </c>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1"/>
        <v>0</v>
      </c>
      <c r="AB2003" s="228" t="str">
        <f t="shared" si="292"/>
        <v/>
      </c>
    </row>
    <row r="2004" spans="1:28" s="227" customFormat="1" ht="38.25" customHeight="1">
      <c r="A2004" s="296"/>
      <c r="B2004" s="182" t="str">
        <f>IF(LEN(A2004)=0,"",INDEX('Smelter Look-up'!$A:$A,MATCH($A2004,'Smelter Look-up'!$E:$E,0)))</f>
        <v/>
      </c>
      <c r="C2004" s="186" t="str">
        <f>IF(LEN(A2004)=0,"",INDEX('Smelter Look-up'!$C:$C,MATCH($A2004,'Smelter Look-up'!$E:$E,0)))</f>
        <v/>
      </c>
      <c r="D2004" s="230" t="str">
        <f>IF(ISBLANK(A2004),"",INDEX('Smelter Look-up'!$C$5:$C$700,MATCH(A2004,'Smelter Look-up'!$E$5:$E$700,0)))</f>
        <v/>
      </c>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1"/>
        <v>0</v>
      </c>
      <c r="AB2004" s="228" t="str">
        <f t="shared" si="292"/>
        <v/>
      </c>
    </row>
    <row r="2005" spans="1:28" s="227" customFormat="1" ht="165.75" customHeight="1">
      <c r="A2005" s="296"/>
      <c r="B2005" s="182" t="str">
        <f>IF(LEN(A2005)=0,"",INDEX('Smelter Look-up'!$A:$A,MATCH($A2005,'Smelter Look-up'!$E:$E,0)))</f>
        <v/>
      </c>
      <c r="C2005" s="186" t="str">
        <f>IF(LEN(A2005)=0,"",INDEX('Smelter Look-up'!$C:$C,MATCH($A2005,'Smelter Look-up'!$E:$E,0)))</f>
        <v/>
      </c>
      <c r="D2005" s="230" t="str">
        <f>IF(ISBLANK(A2005),"",INDEX('Smelter Look-up'!$C$5:$C$700,MATCH(A2005,'Smelter Look-up'!$E$5:$E$700,0)))</f>
        <v/>
      </c>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1"/>
        <v>0</v>
      </c>
      <c r="AB2005" s="228" t="str">
        <f t="shared" si="292"/>
        <v/>
      </c>
    </row>
    <row r="2006" spans="1:28" s="227" customFormat="1" ht="38.25" customHeight="1">
      <c r="A2006" s="296"/>
      <c r="B2006" s="182" t="str">
        <f>IF(LEN(A2006)=0,"",INDEX('Smelter Look-up'!$A:$A,MATCH($A2006,'Smelter Look-up'!$E:$E,0)))</f>
        <v/>
      </c>
      <c r="C2006" s="186" t="str">
        <f>IF(LEN(A2006)=0,"",INDEX('Smelter Look-up'!$C:$C,MATCH($A2006,'Smelter Look-up'!$E:$E,0)))</f>
        <v/>
      </c>
      <c r="D2006" s="230" t="str">
        <f>IF(ISBLANK(A2006),"",INDEX('Smelter Look-up'!$C$5:$C$700,MATCH(A2006,'Smelter Look-up'!$E$5:$E$700,0)))</f>
        <v/>
      </c>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1"/>
        <v>0</v>
      </c>
      <c r="AB2006" s="228" t="str">
        <f t="shared" si="292"/>
        <v/>
      </c>
    </row>
    <row r="2007" spans="1:28" s="227" customFormat="1" ht="76.5" customHeight="1">
      <c r="A2007" s="296"/>
      <c r="B2007" s="182" t="str">
        <f>IF(LEN(A2007)=0,"",INDEX('Smelter Look-up'!$A:$A,MATCH($A2007,'Smelter Look-up'!$E:$E,0)))</f>
        <v/>
      </c>
      <c r="C2007" s="186" t="str">
        <f>IF(LEN(A2007)=0,"",INDEX('Smelter Look-up'!$C:$C,MATCH($A2007,'Smelter Look-up'!$E:$E,0)))</f>
        <v/>
      </c>
      <c r="D2007" s="230" t="str">
        <f>IF(ISBLANK(A2007),"",INDEX('Smelter Look-up'!$C$5:$C$700,MATCH(A2007,'Smelter Look-up'!$E$5:$E$700,0)))</f>
        <v/>
      </c>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1"/>
        <v>0</v>
      </c>
      <c r="AB2007" s="228" t="str">
        <f t="shared" si="292"/>
        <v/>
      </c>
    </row>
    <row r="2008" spans="1:28" s="227" customFormat="1" ht="63.75" customHeight="1">
      <c r="A2008" s="296"/>
      <c r="B2008" s="182" t="str">
        <f>IF(LEN(A2008)=0,"",INDEX('Smelter Look-up'!$A:$A,MATCH($A2008,'Smelter Look-up'!$E:$E,0)))</f>
        <v/>
      </c>
      <c r="C2008" s="186" t="str">
        <f>IF(LEN(A2008)=0,"",INDEX('Smelter Look-up'!$C:$C,MATCH($A2008,'Smelter Look-up'!$E:$E,0)))</f>
        <v/>
      </c>
      <c r="D2008" s="230" t="str">
        <f>IF(ISBLANK(A2008),"",INDEX('Smelter Look-up'!$C$5:$C$700,MATCH(A2008,'Smelter Look-up'!$E$5:$E$700,0)))</f>
        <v/>
      </c>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1"/>
        <v>0</v>
      </c>
      <c r="AB2008" s="228" t="str">
        <f t="shared" si="292"/>
        <v/>
      </c>
    </row>
    <row r="2009" spans="1:28" s="227" customFormat="1" ht="76.5" customHeight="1">
      <c r="A2009" s="296"/>
      <c r="B2009" s="182" t="str">
        <f>IF(LEN(A2009)=0,"",INDEX('Smelter Look-up'!$A:$A,MATCH($A2009,'Smelter Look-up'!$E:$E,0)))</f>
        <v/>
      </c>
      <c r="C2009" s="186" t="str">
        <f>IF(LEN(A2009)=0,"",INDEX('Smelter Look-up'!$C:$C,MATCH($A2009,'Smelter Look-up'!$E:$E,0)))</f>
        <v/>
      </c>
      <c r="D2009" s="230" t="str">
        <f>IF(ISBLANK(A2009),"",INDEX('Smelter Look-up'!$C$5:$C$700,MATCH(A2009,'Smelter Look-up'!$E$5:$E$700,0)))</f>
        <v/>
      </c>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93">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94">IF(AND(C2009="Smelter not listed",OR(LEN(D2009)=0,LEN(E2009)=0)),1,0)</f>
        <v>0</v>
      </c>
      <c r="AB2009" s="228" t="str">
        <f t="shared" ref="AB2009:AB2039" si="295">B2009&amp;C2009</f>
        <v/>
      </c>
    </row>
    <row r="2010" spans="1:28" s="227" customFormat="1" ht="20.25">
      <c r="A2010" s="296"/>
      <c r="B2010" s="182" t="str">
        <f>IF(LEN(A2010)=0,"",INDEX('Smelter Look-up'!$A:$A,MATCH($A2010,'Smelter Look-up'!$E:$E,0)))</f>
        <v/>
      </c>
      <c r="C2010" s="186" t="str">
        <f>IF(LEN(A2010)=0,"",INDEX('Smelter Look-up'!$C:$C,MATCH($A2010,'Smelter Look-up'!$E:$E,0)))</f>
        <v/>
      </c>
      <c r="D2010" s="230" t="str">
        <f>IF(ISBLANK(A2010),"",INDEX('Smelter Look-up'!$C$5:$C$700,MATCH(A2010,'Smelter Look-up'!$E$5:$E$700,0)))</f>
        <v/>
      </c>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5.5" customHeight="1">
      <c r="A2011" s="296"/>
      <c r="B2011" s="182" t="str">
        <f>IF(LEN(A2011)=0,"",INDEX('Smelter Look-up'!$A:$A,MATCH($A2011,'Smelter Look-up'!$E:$E,0)))</f>
        <v/>
      </c>
      <c r="C2011" s="186" t="str">
        <f>IF(LEN(A2011)=0,"",INDEX('Smelter Look-up'!$C:$C,MATCH($A2011,'Smelter Look-up'!$E:$E,0)))</f>
        <v/>
      </c>
      <c r="D2011" s="230" t="str">
        <f>IF(ISBLANK(A2011),"",INDEX('Smelter Look-up'!$C$5:$C$700,MATCH(A2011,'Smelter Look-up'!$E$5:$E$700,0)))</f>
        <v/>
      </c>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296"/>
      <c r="B2012" s="182" t="str">
        <f>IF(LEN(A2012)=0,"",INDEX('Smelter Look-up'!$A:$A,MATCH($A2012,'Smelter Look-up'!$E:$E,0)))</f>
        <v/>
      </c>
      <c r="C2012" s="186" t="str">
        <f>IF(LEN(A2012)=0,"",INDEX('Smelter Look-up'!$C:$C,MATCH($A2012,'Smelter Look-up'!$E:$E,0)))</f>
        <v/>
      </c>
      <c r="D2012" s="230" t="str">
        <f>IF(ISBLANK(A2012),"",INDEX('Smelter Look-up'!$C$5:$C$700,MATCH(A2012,'Smelter Look-up'!$E$5:$E$700,0)))</f>
        <v/>
      </c>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63.75" customHeight="1">
      <c r="A2013" s="296"/>
      <c r="B2013" s="182" t="str">
        <f>IF(LEN(A2013)=0,"",INDEX('Smelter Look-up'!$A:$A,MATCH($A2013,'Smelter Look-up'!$E:$E,0)))</f>
        <v/>
      </c>
      <c r="C2013" s="186" t="str">
        <f>IF(LEN(A2013)=0,"",INDEX('Smelter Look-up'!$C:$C,MATCH($A2013,'Smelter Look-up'!$E:$E,0)))</f>
        <v/>
      </c>
      <c r="D2013" s="230" t="str">
        <f>IF(ISBLANK(A2013),"",INDEX('Smelter Look-up'!$C$5:$C$700,MATCH(A2013,'Smelter Look-up'!$E$5:$E$700,0)))</f>
        <v/>
      </c>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63.75" customHeight="1">
      <c r="A2014" s="296"/>
      <c r="B2014" s="182" t="str">
        <f>IF(LEN(A2014)=0,"",INDEX('Smelter Look-up'!$A:$A,MATCH($A2014,'Smelter Look-up'!$E:$E,0)))</f>
        <v/>
      </c>
      <c r="C2014" s="186" t="str">
        <f>IF(LEN(A2014)=0,"",INDEX('Smelter Look-up'!$C:$C,MATCH($A2014,'Smelter Look-up'!$E:$E,0)))</f>
        <v/>
      </c>
      <c r="D2014" s="230" t="str">
        <f>IF(ISBLANK(A2014),"",INDEX('Smelter Look-up'!$C$5:$C$700,MATCH(A2014,'Smelter Look-up'!$E$5:$E$700,0)))</f>
        <v/>
      </c>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102" customHeight="1">
      <c r="A2015" s="296"/>
      <c r="B2015" s="182" t="str">
        <f>IF(LEN(A2015)=0,"",INDEX('Smelter Look-up'!$A:$A,MATCH($A2015,'Smelter Look-up'!$E:$E,0)))</f>
        <v/>
      </c>
      <c r="C2015" s="186" t="str">
        <f>IF(LEN(A2015)=0,"",INDEX('Smelter Look-up'!$C:$C,MATCH($A2015,'Smelter Look-up'!$E:$E,0)))</f>
        <v/>
      </c>
      <c r="D2015" s="230" t="str">
        <f>IF(ISBLANK(A2015),"",INDEX('Smelter Look-up'!$C$5:$C$700,MATCH(A2015,'Smelter Look-up'!$E$5:$E$700,0)))</f>
        <v/>
      </c>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51" customHeight="1">
      <c r="A2016" s="296"/>
      <c r="B2016" s="182" t="str">
        <f>IF(LEN(A2016)=0,"",INDEX('Smelter Look-up'!$A:$A,MATCH($A2016,'Smelter Look-up'!$E:$E,0)))</f>
        <v/>
      </c>
      <c r="C2016" s="186" t="str">
        <f>IF(LEN(A2016)=0,"",INDEX('Smelter Look-up'!$C:$C,MATCH($A2016,'Smelter Look-up'!$E:$E,0)))</f>
        <v/>
      </c>
      <c r="D2016" s="230" t="str">
        <f>IF(ISBLANK(A2016),"",INDEX('Smelter Look-up'!$C$5:$C$700,MATCH(A2016,'Smelter Look-up'!$E$5:$E$700,0)))</f>
        <v/>
      </c>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5.5" customHeight="1">
      <c r="A2017" s="296"/>
      <c r="B2017" s="182" t="str">
        <f>IF(LEN(A2017)=0,"",INDEX('Smelter Look-up'!$A:$A,MATCH($A2017,'Smelter Look-up'!$E:$E,0)))</f>
        <v/>
      </c>
      <c r="C2017" s="186" t="str">
        <f>IF(LEN(A2017)=0,"",INDEX('Smelter Look-up'!$C:$C,MATCH($A2017,'Smelter Look-up'!$E:$E,0)))</f>
        <v/>
      </c>
      <c r="D2017" s="230" t="str">
        <f>IF(ISBLANK(A2017),"",INDEX('Smelter Look-up'!$C$5:$C$700,MATCH(A2017,'Smelter Look-up'!$E$5:$E$700,0)))</f>
        <v/>
      </c>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4"/>
        <v>0</v>
      </c>
      <c r="AB2017" s="228" t="str">
        <f t="shared" si="295"/>
        <v/>
      </c>
    </row>
    <row r="2018" spans="1:28" s="227" customFormat="1" ht="20.25">
      <c r="A2018" s="296"/>
      <c r="B2018" s="182" t="str">
        <f>IF(LEN(A2018)=0,"",INDEX('Smelter Look-up'!$A:$A,MATCH($A2018,'Smelter Look-up'!$E:$E,0)))</f>
        <v/>
      </c>
      <c r="C2018" s="186" t="str">
        <f>IF(LEN(A2018)=0,"",INDEX('Smelter Look-up'!$C:$C,MATCH($A2018,'Smelter Look-up'!$E:$E,0)))</f>
        <v/>
      </c>
      <c r="D2018" s="230" t="str">
        <f>IF(ISBLANK(A2018),"",INDEX('Smelter Look-up'!$C$5:$C$700,MATCH(A2018,'Smelter Look-up'!$E$5:$E$700,0)))</f>
        <v/>
      </c>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4"/>
        <v>0</v>
      </c>
      <c r="AB2018" s="228" t="str">
        <f t="shared" si="295"/>
        <v/>
      </c>
    </row>
    <row r="2019" spans="1:28" s="227" customFormat="1" ht="63.75" customHeight="1">
      <c r="A2019" s="296"/>
      <c r="B2019" s="182" t="str">
        <f>IF(LEN(A2019)=0,"",INDEX('Smelter Look-up'!$A:$A,MATCH($A2019,'Smelter Look-up'!$E:$E,0)))</f>
        <v/>
      </c>
      <c r="C2019" s="186" t="str">
        <f>IF(LEN(A2019)=0,"",INDEX('Smelter Look-up'!$C:$C,MATCH($A2019,'Smelter Look-up'!$E:$E,0)))</f>
        <v/>
      </c>
      <c r="D2019" s="230" t="str">
        <f>IF(ISBLANK(A2019),"",INDEX('Smelter Look-up'!$C$5:$C$700,MATCH(A2019,'Smelter Look-up'!$E$5:$E$700,0)))</f>
        <v/>
      </c>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4"/>
        <v>0</v>
      </c>
      <c r="AB2019" s="228" t="str">
        <f t="shared" si="295"/>
        <v/>
      </c>
    </row>
    <row r="2020" spans="1:28" s="227" customFormat="1" ht="102" customHeight="1">
      <c r="A2020" s="296"/>
      <c r="B2020" s="182" t="str">
        <f>IF(LEN(A2020)=0,"",INDEX('Smelter Look-up'!$A:$A,MATCH($A2020,'Smelter Look-up'!$E:$E,0)))</f>
        <v/>
      </c>
      <c r="C2020" s="186" t="str">
        <f>IF(LEN(A2020)=0,"",INDEX('Smelter Look-up'!$C:$C,MATCH($A2020,'Smelter Look-up'!$E:$E,0)))</f>
        <v/>
      </c>
      <c r="D2020" s="230" t="str">
        <f>IF(ISBLANK(A2020),"",INDEX('Smelter Look-up'!$C$5:$C$700,MATCH(A2020,'Smelter Look-up'!$E$5:$E$700,0)))</f>
        <v/>
      </c>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4"/>
        <v>0</v>
      </c>
      <c r="AB2020" s="228" t="str">
        <f t="shared" si="295"/>
        <v/>
      </c>
    </row>
    <row r="2021" spans="1:28" s="227" customFormat="1" ht="76.5" customHeight="1">
      <c r="A2021" s="296"/>
      <c r="B2021" s="182" t="str">
        <f>IF(LEN(A2021)=0,"",INDEX('Smelter Look-up'!$A:$A,MATCH($A2021,'Smelter Look-up'!$E:$E,0)))</f>
        <v/>
      </c>
      <c r="C2021" s="186" t="str">
        <f>IF(LEN(A2021)=0,"",INDEX('Smelter Look-up'!$C:$C,MATCH($A2021,'Smelter Look-up'!$E:$E,0)))</f>
        <v/>
      </c>
      <c r="D2021" s="230" t="str">
        <f>IF(ISBLANK(A2021),"",INDEX('Smelter Look-up'!$C$5:$C$700,MATCH(A2021,'Smelter Look-up'!$E$5:$E$700,0)))</f>
        <v/>
      </c>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4"/>
        <v>0</v>
      </c>
      <c r="AB2021" s="228" t="str">
        <f t="shared" si="295"/>
        <v/>
      </c>
    </row>
    <row r="2022" spans="1:28" s="227" customFormat="1" ht="38.25" customHeight="1">
      <c r="A2022" s="296"/>
      <c r="B2022" s="182" t="str">
        <f>IF(LEN(A2022)=0,"",INDEX('Smelter Look-up'!$A:$A,MATCH($A2022,'Smelter Look-up'!$E:$E,0)))</f>
        <v/>
      </c>
      <c r="C2022" s="186" t="str">
        <f>IF(LEN(A2022)=0,"",INDEX('Smelter Look-up'!$C:$C,MATCH($A2022,'Smelter Look-up'!$E:$E,0)))</f>
        <v/>
      </c>
      <c r="D2022" s="230" t="str">
        <f>IF(ISBLANK(A2022),"",INDEX('Smelter Look-up'!$C$5:$C$700,MATCH(A2022,'Smelter Look-up'!$E$5:$E$700,0)))</f>
        <v/>
      </c>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4"/>
        <v>0</v>
      </c>
      <c r="AB2022" s="228" t="str">
        <f t="shared" si="295"/>
        <v/>
      </c>
    </row>
    <row r="2023" spans="1:28" s="227" customFormat="1" ht="20.25">
      <c r="A2023" s="296"/>
      <c r="B2023" s="182" t="str">
        <f>IF(LEN(A2023)=0,"",INDEX('Smelter Look-up'!$A:$A,MATCH($A2023,'Smelter Look-up'!$E:$E,0)))</f>
        <v/>
      </c>
      <c r="C2023" s="186" t="str">
        <f>IF(LEN(A2023)=0,"",INDEX('Smelter Look-up'!$C:$C,MATCH($A2023,'Smelter Look-up'!$E:$E,0)))</f>
        <v/>
      </c>
      <c r="D2023" s="230" t="str">
        <f>IF(ISBLANK(A2023),"",INDEX('Smelter Look-up'!$C$5:$C$700,MATCH(A2023,'Smelter Look-up'!$E$5:$E$700,0)))</f>
        <v/>
      </c>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4"/>
        <v>0</v>
      </c>
      <c r="AB2023" s="228" t="str">
        <f t="shared" si="295"/>
        <v/>
      </c>
    </row>
    <row r="2024" spans="1:28" s="227" customFormat="1" ht="20.25">
      <c r="A2024" s="296"/>
      <c r="B2024" s="182" t="str">
        <f>IF(LEN(A2024)=0,"",INDEX('Smelter Look-up'!$A:$A,MATCH($A2024,'Smelter Look-up'!$E:$E,0)))</f>
        <v/>
      </c>
      <c r="C2024" s="186" t="str">
        <f>IF(LEN(A2024)=0,"",INDEX('Smelter Look-up'!$C:$C,MATCH($A2024,'Smelter Look-up'!$E:$E,0)))</f>
        <v/>
      </c>
      <c r="D2024" s="230" t="str">
        <f>IF(ISBLANK(A2024),"",INDEX('Smelter Look-up'!$C$5:$C$700,MATCH(A2024,'Smelter Look-up'!$E$5:$E$700,0)))</f>
        <v/>
      </c>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4"/>
        <v>0</v>
      </c>
      <c r="AB2024" s="228" t="str">
        <f t="shared" si="295"/>
        <v/>
      </c>
    </row>
    <row r="2025" spans="1:28" s="227" customFormat="1" ht="38.25" customHeight="1">
      <c r="A2025" s="296"/>
      <c r="B2025" s="182" t="str">
        <f>IF(LEN(A2025)=0,"",INDEX('Smelter Look-up'!$A:$A,MATCH($A2025,'Smelter Look-up'!$E:$E,0)))</f>
        <v/>
      </c>
      <c r="C2025" s="186" t="str">
        <f>IF(LEN(A2025)=0,"",INDEX('Smelter Look-up'!$C:$C,MATCH($A2025,'Smelter Look-up'!$E:$E,0)))</f>
        <v/>
      </c>
      <c r="D2025" s="230" t="str">
        <f>IF(ISBLANK(A2025),"",INDEX('Smelter Look-up'!$C$5:$C$700,MATCH(A2025,'Smelter Look-up'!$E$5:$E$700,0)))</f>
        <v/>
      </c>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102" customHeight="1">
      <c r="A2026" s="296"/>
      <c r="B2026" s="182" t="str">
        <f>IF(LEN(A2026)=0,"",INDEX('Smelter Look-up'!$A:$A,MATCH($A2026,'Smelter Look-up'!$E:$E,0)))</f>
        <v/>
      </c>
      <c r="C2026" s="186" t="str">
        <f>IF(LEN(A2026)=0,"",INDEX('Smelter Look-up'!$C:$C,MATCH($A2026,'Smelter Look-up'!$E:$E,0)))</f>
        <v/>
      </c>
      <c r="D2026" s="230" t="str">
        <f>IF(ISBLANK(A2026),"",INDEX('Smelter Look-up'!$C$5:$C$700,MATCH(A2026,'Smelter Look-up'!$E$5:$E$700,0)))</f>
        <v/>
      </c>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63.75" customHeight="1">
      <c r="A2027" s="296"/>
      <c r="B2027" s="182" t="str">
        <f>IF(LEN(A2027)=0,"",INDEX('Smelter Look-up'!$A:$A,MATCH($A2027,'Smelter Look-up'!$E:$E,0)))</f>
        <v/>
      </c>
      <c r="C2027" s="186" t="str">
        <f>IF(LEN(A2027)=0,"",INDEX('Smelter Look-up'!$C:$C,MATCH($A2027,'Smelter Look-up'!$E:$E,0)))</f>
        <v/>
      </c>
      <c r="D2027" s="230" t="str">
        <f>IF(ISBLANK(A2027),"",INDEX('Smelter Look-up'!$C$5:$C$700,MATCH(A2027,'Smelter Look-up'!$E$5:$E$700,0)))</f>
        <v/>
      </c>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4"/>
        <v>0</v>
      </c>
      <c r="AB2027" s="228" t="str">
        <f t="shared" si="295"/>
        <v/>
      </c>
    </row>
    <row r="2028" spans="1:28" s="227" customFormat="1" ht="20.25">
      <c r="A2028" s="296"/>
      <c r="B2028" s="182" t="str">
        <f>IF(LEN(A2028)=0,"",INDEX('Smelter Look-up'!$A:$A,MATCH($A2028,'Smelter Look-up'!$E:$E,0)))</f>
        <v/>
      </c>
      <c r="C2028" s="186" t="str">
        <f>IF(LEN(A2028)=0,"",INDEX('Smelter Look-up'!$C:$C,MATCH($A2028,'Smelter Look-up'!$E:$E,0)))</f>
        <v/>
      </c>
      <c r="D2028" s="230" t="str">
        <f>IF(ISBLANK(A2028),"",INDEX('Smelter Look-up'!$C$5:$C$700,MATCH(A2028,'Smelter Look-up'!$E$5:$E$700,0)))</f>
        <v/>
      </c>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4"/>
        <v>0</v>
      </c>
      <c r="AB2028" s="228" t="str">
        <f t="shared" si="295"/>
        <v/>
      </c>
    </row>
    <row r="2029" spans="1:28" s="227" customFormat="1" ht="20.25">
      <c r="A2029" s="296"/>
      <c r="B2029" s="182" t="str">
        <f>IF(LEN(A2029)=0,"",INDEX('Smelter Look-up'!$A:$A,MATCH($A2029,'Smelter Look-up'!$E:$E,0)))</f>
        <v/>
      </c>
      <c r="C2029" s="186" t="str">
        <f>IF(LEN(A2029)=0,"",INDEX('Smelter Look-up'!$C:$C,MATCH($A2029,'Smelter Look-up'!$E:$E,0)))</f>
        <v/>
      </c>
      <c r="D2029" s="230" t="str">
        <f>IF(ISBLANK(A2029),"",INDEX('Smelter Look-up'!$C$5:$C$700,MATCH(A2029,'Smelter Look-up'!$E$5:$E$700,0)))</f>
        <v/>
      </c>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4"/>
        <v>0</v>
      </c>
      <c r="AB2029" s="228" t="str">
        <f t="shared" si="295"/>
        <v/>
      </c>
    </row>
    <row r="2030" spans="1:28" s="227" customFormat="1" ht="51" customHeight="1">
      <c r="A2030" s="296"/>
      <c r="B2030" s="182" t="str">
        <f>IF(LEN(A2030)=0,"",INDEX('Smelter Look-up'!$A:$A,MATCH($A2030,'Smelter Look-up'!$E:$E,0)))</f>
        <v/>
      </c>
      <c r="C2030" s="186" t="str">
        <f>IF(LEN(A2030)=0,"",INDEX('Smelter Look-up'!$C:$C,MATCH($A2030,'Smelter Look-up'!$E:$E,0)))</f>
        <v/>
      </c>
      <c r="D2030" s="230" t="str">
        <f>IF(ISBLANK(A2030),"",INDEX('Smelter Look-up'!$C$5:$C$700,MATCH(A2030,'Smelter Look-up'!$E$5:$E$700,0)))</f>
        <v/>
      </c>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4"/>
        <v>0</v>
      </c>
      <c r="AB2030" s="228" t="str">
        <f t="shared" si="295"/>
        <v/>
      </c>
    </row>
    <row r="2031" spans="1:28" s="227" customFormat="1" ht="63.75" customHeight="1">
      <c r="A2031" s="296"/>
      <c r="B2031" s="182" t="str">
        <f>IF(LEN(A2031)=0,"",INDEX('Smelter Look-up'!$A:$A,MATCH($A2031,'Smelter Look-up'!$E:$E,0)))</f>
        <v/>
      </c>
      <c r="C2031" s="186" t="str">
        <f>IF(LEN(A2031)=0,"",INDEX('Smelter Look-up'!$C:$C,MATCH($A2031,'Smelter Look-up'!$E:$E,0)))</f>
        <v/>
      </c>
      <c r="D2031" s="230" t="str">
        <f>IF(ISBLANK(A2031),"",INDEX('Smelter Look-up'!$C$5:$C$700,MATCH(A2031,'Smelter Look-up'!$E$5:$E$700,0)))</f>
        <v/>
      </c>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4"/>
        <v>0</v>
      </c>
      <c r="AB2031" s="228" t="str">
        <f t="shared" si="295"/>
        <v/>
      </c>
    </row>
    <row r="2032" spans="1:28" s="227" customFormat="1" ht="76.5" customHeight="1">
      <c r="A2032" s="296"/>
      <c r="B2032" s="182" t="str">
        <f>IF(LEN(A2032)=0,"",INDEX('Smelter Look-up'!$A:$A,MATCH($A2032,'Smelter Look-up'!$E:$E,0)))</f>
        <v/>
      </c>
      <c r="C2032" s="186" t="str">
        <f>IF(LEN(A2032)=0,"",INDEX('Smelter Look-up'!$C:$C,MATCH($A2032,'Smelter Look-up'!$E:$E,0)))</f>
        <v/>
      </c>
      <c r="D2032" s="230" t="str">
        <f>IF(ISBLANK(A2032),"",INDEX('Smelter Look-up'!$C$5:$C$700,MATCH(A2032,'Smelter Look-up'!$E$5:$E$700,0)))</f>
        <v/>
      </c>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4"/>
        <v>0</v>
      </c>
      <c r="AB2032" s="228" t="str">
        <f t="shared" si="295"/>
        <v/>
      </c>
    </row>
    <row r="2033" spans="1:28" s="227" customFormat="1" ht="20.25">
      <c r="A2033" s="296"/>
      <c r="B2033" s="182" t="str">
        <f>IF(LEN(A2033)=0,"",INDEX('Smelter Look-up'!$A:$A,MATCH($A2033,'Smelter Look-up'!$E:$E,0)))</f>
        <v/>
      </c>
      <c r="C2033" s="186" t="str">
        <f>IF(LEN(A2033)=0,"",INDEX('Smelter Look-up'!$C:$C,MATCH($A2033,'Smelter Look-up'!$E:$E,0)))</f>
        <v/>
      </c>
      <c r="D2033" s="230" t="str">
        <f>IF(ISBLANK(A2033),"",INDEX('Smelter Look-up'!$C$5:$C$700,MATCH(A2033,'Smelter Look-up'!$E$5:$E$700,0)))</f>
        <v/>
      </c>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4"/>
        <v>0</v>
      </c>
      <c r="AB2033" s="228" t="str">
        <f t="shared" si="295"/>
        <v/>
      </c>
    </row>
    <row r="2034" spans="1:28" s="227" customFormat="1" ht="20.25">
      <c r="A2034" s="296"/>
      <c r="B2034" s="182" t="str">
        <f>IF(LEN(A2034)=0,"",INDEX('Smelter Look-up'!$A:$A,MATCH($A2034,'Smelter Look-up'!$E:$E,0)))</f>
        <v/>
      </c>
      <c r="C2034" s="186" t="str">
        <f>IF(LEN(A2034)=0,"",INDEX('Smelter Look-up'!$C:$C,MATCH($A2034,'Smelter Look-up'!$E:$E,0)))</f>
        <v/>
      </c>
      <c r="D2034" s="230" t="str">
        <f>IF(ISBLANK(A2034),"",INDEX('Smelter Look-up'!$C$5:$C$700,MATCH(A2034,'Smelter Look-up'!$E$5:$E$700,0)))</f>
        <v/>
      </c>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4"/>
        <v>0</v>
      </c>
      <c r="AB2034" s="228" t="str">
        <f t="shared" si="295"/>
        <v/>
      </c>
    </row>
    <row r="2035" spans="1:28" s="227" customFormat="1" ht="20.25">
      <c r="A2035" s="296"/>
      <c r="B2035" s="182" t="str">
        <f>IF(LEN(A2035)=0,"",INDEX('Smelter Look-up'!$A:$A,MATCH($A2035,'Smelter Look-up'!$E:$E,0)))</f>
        <v/>
      </c>
      <c r="C2035" s="186" t="str">
        <f>IF(LEN(A2035)=0,"",INDEX('Smelter Look-up'!$C:$C,MATCH($A2035,'Smelter Look-up'!$E:$E,0)))</f>
        <v/>
      </c>
      <c r="D2035" s="230" t="str">
        <f>IF(ISBLANK(A2035),"",INDEX('Smelter Look-up'!$C$5:$C$700,MATCH(A2035,'Smelter Look-up'!$E$5:$E$700,0)))</f>
        <v/>
      </c>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4"/>
        <v>0</v>
      </c>
      <c r="AB2035" s="228" t="str">
        <f t="shared" si="295"/>
        <v/>
      </c>
    </row>
    <row r="2036" spans="1:28" s="227" customFormat="1" ht="20.25">
      <c r="A2036" s="296"/>
      <c r="B2036" s="182" t="str">
        <f>IF(LEN(A2036)=0,"",INDEX('Smelter Look-up'!$A:$A,MATCH($A2036,'Smelter Look-up'!$E:$E,0)))</f>
        <v/>
      </c>
      <c r="C2036" s="186" t="str">
        <f>IF(LEN(A2036)=0,"",INDEX('Smelter Look-up'!$C:$C,MATCH($A2036,'Smelter Look-up'!$E:$E,0)))</f>
        <v/>
      </c>
      <c r="D2036" s="230" t="str">
        <f>IF(ISBLANK(A2036),"",INDEX('Smelter Look-up'!$C$5:$C$700,MATCH(A2036,'Smelter Look-up'!$E$5:$E$700,0)))</f>
        <v/>
      </c>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4"/>
        <v>0</v>
      </c>
      <c r="AB2036" s="228" t="str">
        <f t="shared" si="295"/>
        <v/>
      </c>
    </row>
    <row r="2037" spans="1:28" s="227" customFormat="1" ht="20.25">
      <c r="A2037" s="296"/>
      <c r="B2037" s="182" t="str">
        <f>IF(LEN(A2037)=0,"",INDEX('Smelter Look-up'!$A:$A,MATCH($A2037,'Smelter Look-up'!$E:$E,0)))</f>
        <v/>
      </c>
      <c r="C2037" s="186" t="str">
        <f>IF(LEN(A2037)=0,"",INDEX('Smelter Look-up'!$C:$C,MATCH($A2037,'Smelter Look-up'!$E:$E,0)))</f>
        <v/>
      </c>
      <c r="D2037" s="230" t="str">
        <f>IF(ISBLANK(A2037),"",INDEX('Smelter Look-up'!$C$5:$C$700,MATCH(A2037,'Smelter Look-up'!$E$5:$E$700,0)))</f>
        <v/>
      </c>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4"/>
        <v>0</v>
      </c>
      <c r="AB2037" s="228" t="str">
        <f t="shared" si="295"/>
        <v/>
      </c>
    </row>
    <row r="2038" spans="1:28" s="227" customFormat="1" ht="20.25">
      <c r="A2038" s="296"/>
      <c r="B2038" s="182" t="str">
        <f>IF(LEN(A2038)=0,"",INDEX('Smelter Look-up'!$A:$A,MATCH($A2038,'Smelter Look-up'!$E:$E,0)))</f>
        <v/>
      </c>
      <c r="C2038" s="186" t="str">
        <f>IF(LEN(A2038)=0,"",INDEX('Smelter Look-up'!$C:$C,MATCH($A2038,'Smelter Look-up'!$E:$E,0)))</f>
        <v/>
      </c>
      <c r="D2038" s="230" t="str">
        <f>IF(ISBLANK(A2038),"",INDEX('Smelter Look-up'!$C$5:$C$700,MATCH(A2038,'Smelter Look-up'!$E$5:$E$700,0)))</f>
        <v/>
      </c>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4"/>
        <v>0</v>
      </c>
      <c r="AB2038" s="228" t="str">
        <f t="shared" si="295"/>
        <v/>
      </c>
    </row>
    <row r="2039" spans="1:28" s="227" customFormat="1" ht="114.75" customHeight="1">
      <c r="A2039" s="296"/>
      <c r="B2039" s="182" t="str">
        <f>IF(LEN(A2039)=0,"",INDEX('Smelter Look-up'!$A:$A,MATCH($A2039,'Smelter Look-up'!$E:$E,0)))</f>
        <v/>
      </c>
      <c r="C2039" s="186" t="str">
        <f>IF(LEN(A2039)=0,"",INDEX('Smelter Look-up'!$C:$C,MATCH($A2039,'Smelter Look-up'!$E:$E,0)))</f>
        <v/>
      </c>
      <c r="D2039" s="230" t="str">
        <f>IF(ISBLANK(A2039),"",INDEX('Smelter Look-up'!$C$5:$C$700,MATCH(A2039,'Smelter Look-up'!$E$5:$E$700,0)))</f>
        <v/>
      </c>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4"/>
        <v>0</v>
      </c>
      <c r="AB2039" s="228" t="str">
        <f t="shared" si="295"/>
        <v/>
      </c>
    </row>
    <row r="2040" spans="1:28" s="227" customFormat="1" ht="20.25">
      <c r="A2040" s="296"/>
      <c r="B2040" s="182" t="str">
        <f>IF(LEN(A2040)=0,"",INDEX('Smelter Look-up'!$A:$A,MATCH($A2040,'Smelter Look-up'!$E:$E,0)))</f>
        <v/>
      </c>
      <c r="C2040" s="186" t="str">
        <f>IF(LEN(A2040)=0,"",INDEX('Smelter Look-up'!$C:$C,MATCH($A2040,'Smelter Look-up'!$E:$E,0)))</f>
        <v/>
      </c>
      <c r="D2040" s="230" t="str">
        <f>IF(ISBLANK(A2040),"",INDEX('Smelter Look-up'!$C$5:$C$700,MATCH(A2040,'Smelter Look-up'!$E$5:$E$700,0)))</f>
        <v/>
      </c>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96">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7">IF(AND(C2040="Smelter not listed",OR(LEN(D2040)=0,LEN(E2040)=0)),1,0)</f>
        <v>0</v>
      </c>
      <c r="AB2040" s="228" t="str">
        <f t="shared" ref="AB2040" si="298">B2040&amp;C2040</f>
        <v/>
      </c>
    </row>
    <row r="2041" spans="1:28" s="227" customFormat="1" ht="20.25">
      <c r="A2041" s="296"/>
      <c r="B2041" s="182" t="str">
        <f>IF(LEN(A2041)=0,"",INDEX('Smelter Look-up'!$A:$A,MATCH($A2041,'Smelter Look-up'!$E:$E,0)))</f>
        <v/>
      </c>
      <c r="C2041" s="186" t="str">
        <f>IF(LEN(A2041)=0,"",INDEX('Smelter Look-up'!$C:$C,MATCH($A2041,'Smelter Look-up'!$E:$E,0)))</f>
        <v/>
      </c>
      <c r="D2041" s="230" t="str">
        <f>IF(ISBLANK(A2041),"",INDEX('Smelter Look-up'!$C$5:$C$700,MATCH(A2041,'Smelter Look-up'!$E$5:$E$700,0)))</f>
        <v/>
      </c>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9">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300">IF(AND(C2041="Smelter not listed",OR(LEN(D2041)=0,LEN(E2041)=0)),1,0)</f>
        <v>0</v>
      </c>
      <c r="AB2041" s="228" t="str">
        <f t="shared" ref="AB2041:AB2072" si="301">B2041&amp;C2041</f>
        <v/>
      </c>
    </row>
    <row r="2042" spans="1:28" s="227" customFormat="1" ht="51" customHeight="1">
      <c r="A2042" s="296"/>
      <c r="B2042" s="182" t="str">
        <f>IF(LEN(A2042)=0,"",INDEX('Smelter Look-up'!$A:$A,MATCH($A2042,'Smelter Look-up'!$E:$E,0)))</f>
        <v/>
      </c>
      <c r="C2042" s="186" t="str">
        <f>IF(LEN(A2042)=0,"",INDEX('Smelter Look-up'!$C:$C,MATCH($A2042,'Smelter Look-up'!$E:$E,0)))</f>
        <v/>
      </c>
      <c r="D2042" s="230" t="str">
        <f>IF(ISBLANK(A2042),"",INDEX('Smelter Look-up'!$C$5:$C$700,MATCH(A2042,'Smelter Look-up'!$E$5:$E$700,0)))</f>
        <v/>
      </c>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38.25" customHeight="1">
      <c r="A2043" s="296"/>
      <c r="B2043" s="182" t="str">
        <f>IF(LEN(A2043)=0,"",INDEX('Smelter Look-up'!$A:$A,MATCH($A2043,'Smelter Look-up'!$E:$E,0)))</f>
        <v/>
      </c>
      <c r="C2043" s="186" t="str">
        <f>IF(LEN(A2043)=0,"",INDEX('Smelter Look-up'!$C:$C,MATCH($A2043,'Smelter Look-up'!$E:$E,0)))</f>
        <v/>
      </c>
      <c r="D2043" s="230" t="str">
        <f>IF(ISBLANK(A2043),"",INDEX('Smelter Look-up'!$C$5:$C$700,MATCH(A2043,'Smelter Look-up'!$E$5:$E$700,0)))</f>
        <v/>
      </c>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25">
      <c r="A2044" s="296"/>
      <c r="B2044" s="182" t="str">
        <f>IF(LEN(A2044)=0,"",INDEX('Smelter Look-up'!$A:$A,MATCH($A2044,'Smelter Look-up'!$E:$E,0)))</f>
        <v/>
      </c>
      <c r="C2044" s="186" t="str">
        <f>IF(LEN(A2044)=0,"",INDEX('Smelter Look-up'!$C:$C,MATCH($A2044,'Smelter Look-up'!$E:$E,0)))</f>
        <v/>
      </c>
      <c r="D2044" s="230" t="str">
        <f>IF(ISBLANK(A2044),"",INDEX('Smelter Look-up'!$C$5:$C$700,MATCH(A2044,'Smelter Look-up'!$E$5:$E$700,0)))</f>
        <v/>
      </c>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25">
      <c r="A2045" s="296"/>
      <c r="B2045" s="182" t="str">
        <f>IF(LEN(A2045)=0,"",INDEX('Smelter Look-up'!$A:$A,MATCH($A2045,'Smelter Look-up'!$E:$E,0)))</f>
        <v/>
      </c>
      <c r="C2045" s="186" t="str">
        <f>IF(LEN(A2045)=0,"",INDEX('Smelter Look-up'!$C:$C,MATCH($A2045,'Smelter Look-up'!$E:$E,0)))</f>
        <v/>
      </c>
      <c r="D2045" s="230" t="str">
        <f>IF(ISBLANK(A2045),"",INDEX('Smelter Look-up'!$C$5:$C$700,MATCH(A2045,'Smelter Look-up'!$E$5:$E$700,0)))</f>
        <v/>
      </c>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25">
      <c r="A2046" s="296"/>
      <c r="B2046" s="182" t="str">
        <f>IF(LEN(A2046)=0,"",INDEX('Smelter Look-up'!$A:$A,MATCH($A2046,'Smelter Look-up'!$E:$E,0)))</f>
        <v/>
      </c>
      <c r="C2046" s="186" t="str">
        <f>IF(LEN(A2046)=0,"",INDEX('Smelter Look-up'!$C:$C,MATCH($A2046,'Smelter Look-up'!$E:$E,0)))</f>
        <v/>
      </c>
      <c r="D2046" s="230" t="str">
        <f>IF(ISBLANK(A2046),"",INDEX('Smelter Look-up'!$C$5:$C$700,MATCH(A2046,'Smelter Look-up'!$E$5:$E$700,0)))</f>
        <v/>
      </c>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63.75" customHeight="1">
      <c r="A2047" s="296"/>
      <c r="B2047" s="182" t="str">
        <f>IF(LEN(A2047)=0,"",INDEX('Smelter Look-up'!$A:$A,MATCH($A2047,'Smelter Look-up'!$E:$E,0)))</f>
        <v/>
      </c>
      <c r="C2047" s="186" t="str">
        <f>IF(LEN(A2047)=0,"",INDEX('Smelter Look-up'!$C:$C,MATCH($A2047,'Smelter Look-up'!$E:$E,0)))</f>
        <v/>
      </c>
      <c r="D2047" s="230" t="str">
        <f>IF(ISBLANK(A2047),"",INDEX('Smelter Look-up'!$C$5:$C$700,MATCH(A2047,'Smelter Look-up'!$E$5:$E$700,0)))</f>
        <v/>
      </c>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63.75" customHeight="1">
      <c r="A2048" s="296"/>
      <c r="B2048" s="182" t="str">
        <f>IF(LEN(A2048)=0,"",INDEX('Smelter Look-up'!$A:$A,MATCH($A2048,'Smelter Look-up'!$E:$E,0)))</f>
        <v/>
      </c>
      <c r="C2048" s="186" t="str">
        <f>IF(LEN(A2048)=0,"",INDEX('Smelter Look-up'!$C:$C,MATCH($A2048,'Smelter Look-up'!$E:$E,0)))</f>
        <v/>
      </c>
      <c r="D2048" s="230" t="str">
        <f>IF(ISBLANK(A2048),"",INDEX('Smelter Look-up'!$C$5:$C$700,MATCH(A2048,'Smelter Look-up'!$E$5:$E$700,0)))</f>
        <v/>
      </c>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76.5" customHeight="1">
      <c r="A2049" s="296"/>
      <c r="B2049" s="182" t="str">
        <f>IF(LEN(A2049)=0,"",INDEX('Smelter Look-up'!$A:$A,MATCH($A2049,'Smelter Look-up'!$E:$E,0)))</f>
        <v/>
      </c>
      <c r="C2049" s="186" t="str">
        <f>IF(LEN(A2049)=0,"",INDEX('Smelter Look-up'!$C:$C,MATCH($A2049,'Smelter Look-up'!$E:$E,0)))</f>
        <v/>
      </c>
      <c r="D2049" s="230" t="str">
        <f>IF(ISBLANK(A2049),"",INDEX('Smelter Look-up'!$C$5:$C$700,MATCH(A2049,'Smelter Look-up'!$E$5:$E$700,0)))</f>
        <v/>
      </c>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25">
      <c r="A2050" s="296"/>
      <c r="B2050" s="182" t="str">
        <f>IF(LEN(A2050)=0,"",INDEX('Smelter Look-up'!$A:$A,MATCH($A2050,'Smelter Look-up'!$E:$E,0)))</f>
        <v/>
      </c>
      <c r="C2050" s="186" t="str">
        <f>IF(LEN(A2050)=0,"",INDEX('Smelter Look-up'!$C:$C,MATCH($A2050,'Smelter Look-up'!$E:$E,0)))</f>
        <v/>
      </c>
      <c r="D2050" s="230" t="str">
        <f>IF(ISBLANK(A2050),"",INDEX('Smelter Look-up'!$C$5:$C$700,MATCH(A2050,'Smelter Look-up'!$E$5:$E$700,0)))</f>
        <v/>
      </c>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76.5" customHeight="1">
      <c r="A2051" s="296"/>
      <c r="B2051" s="182" t="str">
        <f>IF(LEN(A2051)=0,"",INDEX('Smelter Look-up'!$A:$A,MATCH($A2051,'Smelter Look-up'!$E:$E,0)))</f>
        <v/>
      </c>
      <c r="C2051" s="186" t="str">
        <f>IF(LEN(A2051)=0,"",INDEX('Smelter Look-up'!$C:$C,MATCH($A2051,'Smelter Look-up'!$E:$E,0)))</f>
        <v/>
      </c>
      <c r="D2051" s="230" t="str">
        <f>IF(ISBLANK(A2051),"",INDEX('Smelter Look-up'!$C$5:$C$700,MATCH(A2051,'Smelter Look-up'!$E$5:$E$700,0)))</f>
        <v/>
      </c>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89.25" customHeight="1">
      <c r="A2052" s="296"/>
      <c r="B2052" s="182" t="str">
        <f>IF(LEN(A2052)=0,"",INDEX('Smelter Look-up'!$A:$A,MATCH($A2052,'Smelter Look-up'!$E:$E,0)))</f>
        <v/>
      </c>
      <c r="C2052" s="186" t="str">
        <f>IF(LEN(A2052)=0,"",INDEX('Smelter Look-up'!$C:$C,MATCH($A2052,'Smelter Look-up'!$E:$E,0)))</f>
        <v/>
      </c>
      <c r="D2052" s="230" t="str">
        <f>IF(ISBLANK(A2052),"",INDEX('Smelter Look-up'!$C$5:$C$700,MATCH(A2052,'Smelter Look-up'!$E$5:$E$700,0)))</f>
        <v/>
      </c>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114.75" customHeight="1">
      <c r="A2053" s="296"/>
      <c r="B2053" s="182" t="str">
        <f>IF(LEN(A2053)=0,"",INDEX('Smelter Look-up'!$A:$A,MATCH($A2053,'Smelter Look-up'!$E:$E,0)))</f>
        <v/>
      </c>
      <c r="C2053" s="186" t="str">
        <f>IF(LEN(A2053)=0,"",INDEX('Smelter Look-up'!$C:$C,MATCH($A2053,'Smelter Look-up'!$E:$E,0)))</f>
        <v/>
      </c>
      <c r="D2053" s="230" t="str">
        <f>IF(ISBLANK(A2053),"",INDEX('Smelter Look-up'!$C$5:$C$700,MATCH(A2053,'Smelter Look-up'!$E$5:$E$700,0)))</f>
        <v/>
      </c>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25">
      <c r="A2054" s="296"/>
      <c r="B2054" s="182" t="str">
        <f>IF(LEN(A2054)=0,"",INDEX('Smelter Look-up'!$A:$A,MATCH($A2054,'Smelter Look-up'!$E:$E,0)))</f>
        <v/>
      </c>
      <c r="C2054" s="186" t="str">
        <f>IF(LEN(A2054)=0,"",INDEX('Smelter Look-up'!$C:$C,MATCH($A2054,'Smelter Look-up'!$E:$E,0)))</f>
        <v/>
      </c>
      <c r="D2054" s="230" t="str">
        <f>IF(ISBLANK(A2054),"",INDEX('Smelter Look-up'!$C$5:$C$700,MATCH(A2054,'Smelter Look-up'!$E$5:$E$700,0)))</f>
        <v/>
      </c>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114.75" customHeight="1">
      <c r="A2055" s="296"/>
      <c r="B2055" s="182" t="str">
        <f>IF(LEN(A2055)=0,"",INDEX('Smelter Look-up'!$A:$A,MATCH($A2055,'Smelter Look-up'!$E:$E,0)))</f>
        <v/>
      </c>
      <c r="C2055" s="186" t="str">
        <f>IF(LEN(A2055)=0,"",INDEX('Smelter Look-up'!$C:$C,MATCH($A2055,'Smelter Look-up'!$E:$E,0)))</f>
        <v/>
      </c>
      <c r="D2055" s="230" t="str">
        <f>IF(ISBLANK(A2055),"",INDEX('Smelter Look-up'!$C$5:$C$700,MATCH(A2055,'Smelter Look-up'!$E$5:$E$700,0)))</f>
        <v/>
      </c>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0"/>
        <v>0</v>
      </c>
      <c r="AB2055" s="228" t="str">
        <f t="shared" si="301"/>
        <v/>
      </c>
    </row>
    <row r="2056" spans="1:28" s="227" customFormat="1" ht="102" customHeight="1">
      <c r="A2056" s="296"/>
      <c r="B2056" s="182" t="str">
        <f>IF(LEN(A2056)=0,"",INDEX('Smelter Look-up'!$A:$A,MATCH($A2056,'Smelter Look-up'!$E:$E,0)))</f>
        <v/>
      </c>
      <c r="C2056" s="186" t="str">
        <f>IF(LEN(A2056)=0,"",INDEX('Smelter Look-up'!$C:$C,MATCH($A2056,'Smelter Look-up'!$E:$E,0)))</f>
        <v/>
      </c>
      <c r="D2056" s="230" t="str">
        <f>IF(ISBLANK(A2056),"",INDEX('Smelter Look-up'!$C$5:$C$700,MATCH(A2056,'Smelter Look-up'!$E$5:$E$700,0)))</f>
        <v/>
      </c>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0"/>
        <v>0</v>
      </c>
      <c r="AB2056" s="228" t="str">
        <f t="shared" si="301"/>
        <v/>
      </c>
    </row>
    <row r="2057" spans="1:28" s="227" customFormat="1" ht="76.5" customHeight="1">
      <c r="A2057" s="296"/>
      <c r="B2057" s="182" t="str">
        <f>IF(LEN(A2057)=0,"",INDEX('Smelter Look-up'!$A:$A,MATCH($A2057,'Smelter Look-up'!$E:$E,0)))</f>
        <v/>
      </c>
      <c r="C2057" s="186" t="str">
        <f>IF(LEN(A2057)=0,"",INDEX('Smelter Look-up'!$C:$C,MATCH($A2057,'Smelter Look-up'!$E:$E,0)))</f>
        <v/>
      </c>
      <c r="D2057" s="230" t="str">
        <f>IF(ISBLANK(A2057),"",INDEX('Smelter Look-up'!$C$5:$C$700,MATCH(A2057,'Smelter Look-up'!$E$5:$E$700,0)))</f>
        <v/>
      </c>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102" customHeight="1">
      <c r="A2058" s="296"/>
      <c r="B2058" s="182" t="str">
        <f>IF(LEN(A2058)=0,"",INDEX('Smelter Look-up'!$A:$A,MATCH($A2058,'Smelter Look-up'!$E:$E,0)))</f>
        <v/>
      </c>
      <c r="C2058" s="186" t="str">
        <f>IF(LEN(A2058)=0,"",INDEX('Smelter Look-up'!$C:$C,MATCH($A2058,'Smelter Look-up'!$E:$E,0)))</f>
        <v/>
      </c>
      <c r="D2058" s="230" t="str">
        <f>IF(ISBLANK(A2058),"",INDEX('Smelter Look-up'!$C$5:$C$700,MATCH(A2058,'Smelter Look-up'!$E$5:$E$700,0)))</f>
        <v/>
      </c>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76.5" customHeight="1">
      <c r="A2059" s="296"/>
      <c r="B2059" s="182" t="str">
        <f>IF(LEN(A2059)=0,"",INDEX('Smelter Look-up'!$A:$A,MATCH($A2059,'Smelter Look-up'!$E:$E,0)))</f>
        <v/>
      </c>
      <c r="C2059" s="186" t="str">
        <f>IF(LEN(A2059)=0,"",INDEX('Smelter Look-up'!$C:$C,MATCH($A2059,'Smelter Look-up'!$E:$E,0)))</f>
        <v/>
      </c>
      <c r="D2059" s="230" t="str">
        <f>IF(ISBLANK(A2059),"",INDEX('Smelter Look-up'!$C$5:$C$700,MATCH(A2059,'Smelter Look-up'!$E$5:$E$700,0)))</f>
        <v/>
      </c>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127.5" customHeight="1">
      <c r="A2060" s="296"/>
      <c r="B2060" s="182" t="str">
        <f>IF(LEN(A2060)=0,"",INDEX('Smelter Look-up'!$A:$A,MATCH($A2060,'Smelter Look-up'!$E:$E,0)))</f>
        <v/>
      </c>
      <c r="C2060" s="186" t="str">
        <f>IF(LEN(A2060)=0,"",INDEX('Smelter Look-up'!$C:$C,MATCH($A2060,'Smelter Look-up'!$E:$E,0)))</f>
        <v/>
      </c>
      <c r="D2060" s="230" t="str">
        <f>IF(ISBLANK(A2060),"",INDEX('Smelter Look-up'!$C$5:$C$700,MATCH(A2060,'Smelter Look-up'!$E$5:$E$700,0)))</f>
        <v/>
      </c>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9"/>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0"/>
        <v>0</v>
      </c>
      <c r="AB2060" s="228" t="str">
        <f t="shared" si="301"/>
        <v/>
      </c>
    </row>
    <row r="2061" spans="1:28" s="227" customFormat="1" ht="51" customHeight="1">
      <c r="A2061" s="296"/>
      <c r="B2061" s="182" t="str">
        <f>IF(LEN(A2061)=0,"",INDEX('Smelter Look-up'!$A:$A,MATCH($A2061,'Smelter Look-up'!$E:$E,0)))</f>
        <v/>
      </c>
      <c r="C2061" s="186" t="str">
        <f>IF(LEN(A2061)=0,"",INDEX('Smelter Look-up'!$C:$C,MATCH($A2061,'Smelter Look-up'!$E:$E,0)))</f>
        <v/>
      </c>
      <c r="D2061" s="230" t="str">
        <f>IF(ISBLANK(A2061),"",INDEX('Smelter Look-up'!$C$5:$C$700,MATCH(A2061,'Smelter Look-up'!$E$5:$E$700,0)))</f>
        <v/>
      </c>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0"/>
        <v>0</v>
      </c>
      <c r="AB2061" s="228" t="str">
        <f t="shared" si="301"/>
        <v/>
      </c>
    </row>
    <row r="2062" spans="1:28" s="227" customFormat="1" ht="20.25">
      <c r="A2062" s="296"/>
      <c r="B2062" s="182" t="str">
        <f>IF(LEN(A2062)=0,"",INDEX('Smelter Look-up'!$A:$A,MATCH($A2062,'Smelter Look-up'!$E:$E,0)))</f>
        <v/>
      </c>
      <c r="C2062" s="186" t="str">
        <f>IF(LEN(A2062)=0,"",INDEX('Smelter Look-up'!$C:$C,MATCH($A2062,'Smelter Look-up'!$E:$E,0)))</f>
        <v/>
      </c>
      <c r="D2062" s="230" t="str">
        <f>IF(ISBLANK(A2062),"",INDEX('Smelter Look-up'!$C$5:$C$700,MATCH(A2062,'Smelter Look-up'!$E$5:$E$700,0)))</f>
        <v/>
      </c>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0"/>
        <v>0</v>
      </c>
      <c r="AB2062" s="228" t="str">
        <f t="shared" si="301"/>
        <v/>
      </c>
    </row>
    <row r="2063" spans="1:28" s="227" customFormat="1" ht="20.25">
      <c r="A2063" s="296"/>
      <c r="B2063" s="182" t="str">
        <f>IF(LEN(A2063)=0,"",INDEX('Smelter Look-up'!$A:$A,MATCH($A2063,'Smelter Look-up'!$E:$E,0)))</f>
        <v/>
      </c>
      <c r="C2063" s="186" t="str">
        <f>IF(LEN(A2063)=0,"",INDEX('Smelter Look-up'!$C:$C,MATCH($A2063,'Smelter Look-up'!$E:$E,0)))</f>
        <v/>
      </c>
      <c r="D2063" s="230" t="str">
        <f>IF(ISBLANK(A2063),"",INDEX('Smelter Look-up'!$C$5:$C$700,MATCH(A2063,'Smelter Look-up'!$E$5:$E$700,0)))</f>
        <v/>
      </c>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0"/>
        <v>0</v>
      </c>
      <c r="AB2063" s="228" t="str">
        <f t="shared" si="301"/>
        <v/>
      </c>
    </row>
    <row r="2064" spans="1:28" s="227" customFormat="1" ht="63.75" customHeight="1">
      <c r="A2064" s="296"/>
      <c r="B2064" s="182" t="str">
        <f>IF(LEN(A2064)=0,"",INDEX('Smelter Look-up'!$A:$A,MATCH($A2064,'Smelter Look-up'!$E:$E,0)))</f>
        <v/>
      </c>
      <c r="C2064" s="186" t="str">
        <f>IF(LEN(A2064)=0,"",INDEX('Smelter Look-up'!$C:$C,MATCH($A2064,'Smelter Look-up'!$E:$E,0)))</f>
        <v/>
      </c>
      <c r="D2064" s="230" t="str">
        <f>IF(ISBLANK(A2064),"",INDEX('Smelter Look-up'!$C$5:$C$700,MATCH(A2064,'Smelter Look-up'!$E$5:$E$700,0)))</f>
        <v/>
      </c>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0"/>
        <v>0</v>
      </c>
      <c r="AB2064" s="228" t="str">
        <f t="shared" si="301"/>
        <v/>
      </c>
    </row>
    <row r="2065" spans="1:28" s="227" customFormat="1" ht="89.25" customHeight="1">
      <c r="A2065" s="296"/>
      <c r="B2065" s="182" t="str">
        <f>IF(LEN(A2065)=0,"",INDEX('Smelter Look-up'!$A:$A,MATCH($A2065,'Smelter Look-up'!$E:$E,0)))</f>
        <v/>
      </c>
      <c r="C2065" s="186" t="str">
        <f>IF(LEN(A2065)=0,"",INDEX('Smelter Look-up'!$C:$C,MATCH($A2065,'Smelter Look-up'!$E:$E,0)))</f>
        <v/>
      </c>
      <c r="D2065" s="230" t="str">
        <f>IF(ISBLANK(A2065),"",INDEX('Smelter Look-up'!$C$5:$C$700,MATCH(A2065,'Smelter Look-up'!$E$5:$E$700,0)))</f>
        <v/>
      </c>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0"/>
        <v>0</v>
      </c>
      <c r="AB2065" s="228" t="str">
        <f t="shared" si="301"/>
        <v/>
      </c>
    </row>
    <row r="2066" spans="1:28" s="227" customFormat="1" ht="63.75" customHeight="1">
      <c r="A2066" s="296"/>
      <c r="B2066" s="182" t="str">
        <f>IF(LEN(A2066)=0,"",INDEX('Smelter Look-up'!$A:$A,MATCH($A2066,'Smelter Look-up'!$E:$E,0)))</f>
        <v/>
      </c>
      <c r="C2066" s="186" t="str">
        <f>IF(LEN(A2066)=0,"",INDEX('Smelter Look-up'!$C:$C,MATCH($A2066,'Smelter Look-up'!$E:$E,0)))</f>
        <v/>
      </c>
      <c r="D2066" s="230" t="str">
        <f>IF(ISBLANK(A2066),"",INDEX('Smelter Look-up'!$C$5:$C$700,MATCH(A2066,'Smelter Look-up'!$E$5:$E$700,0)))</f>
        <v/>
      </c>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0"/>
        <v>0</v>
      </c>
      <c r="AB2066" s="228" t="str">
        <f t="shared" si="301"/>
        <v/>
      </c>
    </row>
    <row r="2067" spans="1:28" s="227" customFormat="1" ht="89.25" customHeight="1">
      <c r="A2067" s="296"/>
      <c r="B2067" s="182" t="str">
        <f>IF(LEN(A2067)=0,"",INDEX('Smelter Look-up'!$A:$A,MATCH($A2067,'Smelter Look-up'!$E:$E,0)))</f>
        <v/>
      </c>
      <c r="C2067" s="186" t="str">
        <f>IF(LEN(A2067)=0,"",INDEX('Smelter Look-up'!$C:$C,MATCH($A2067,'Smelter Look-up'!$E:$E,0)))</f>
        <v/>
      </c>
      <c r="D2067" s="230" t="str">
        <f>IF(ISBLANK(A2067),"",INDEX('Smelter Look-up'!$C$5:$C$700,MATCH(A2067,'Smelter Look-up'!$E$5:$E$700,0)))</f>
        <v/>
      </c>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0"/>
        <v>0</v>
      </c>
      <c r="AB2067" s="228" t="str">
        <f t="shared" si="301"/>
        <v/>
      </c>
    </row>
    <row r="2068" spans="1:28" s="227" customFormat="1" ht="102" customHeight="1">
      <c r="A2068" s="296"/>
      <c r="B2068" s="182" t="str">
        <f>IF(LEN(A2068)=0,"",INDEX('Smelter Look-up'!$A:$A,MATCH($A2068,'Smelter Look-up'!$E:$E,0)))</f>
        <v/>
      </c>
      <c r="C2068" s="186" t="str">
        <f>IF(LEN(A2068)=0,"",INDEX('Smelter Look-up'!$C:$C,MATCH($A2068,'Smelter Look-up'!$E:$E,0)))</f>
        <v/>
      </c>
      <c r="D2068" s="230" t="str">
        <f>IF(ISBLANK(A2068),"",INDEX('Smelter Look-up'!$C$5:$C$700,MATCH(A2068,'Smelter Look-up'!$E$5:$E$700,0)))</f>
        <v/>
      </c>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0"/>
        <v>0</v>
      </c>
      <c r="AB2068" s="228" t="str">
        <f t="shared" si="301"/>
        <v/>
      </c>
    </row>
    <row r="2069" spans="1:28" s="227" customFormat="1" ht="51" customHeight="1">
      <c r="A2069" s="296"/>
      <c r="B2069" s="182" t="str">
        <f>IF(LEN(A2069)=0,"",INDEX('Smelter Look-up'!$A:$A,MATCH($A2069,'Smelter Look-up'!$E:$E,0)))</f>
        <v/>
      </c>
      <c r="C2069" s="186" t="str">
        <f>IF(LEN(A2069)=0,"",INDEX('Smelter Look-up'!$C:$C,MATCH($A2069,'Smelter Look-up'!$E:$E,0)))</f>
        <v/>
      </c>
      <c r="D2069" s="230" t="str">
        <f>IF(ISBLANK(A2069),"",INDEX('Smelter Look-up'!$C$5:$C$700,MATCH(A2069,'Smelter Look-up'!$E$5:$E$700,0)))</f>
        <v/>
      </c>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0"/>
        <v>0</v>
      </c>
      <c r="AB2069" s="228" t="str">
        <f t="shared" si="301"/>
        <v/>
      </c>
    </row>
    <row r="2070" spans="1:28" s="227" customFormat="1" ht="38.25" customHeight="1">
      <c r="A2070" s="296"/>
      <c r="B2070" s="182" t="str">
        <f>IF(LEN(A2070)=0,"",INDEX('Smelter Look-up'!$A:$A,MATCH($A2070,'Smelter Look-up'!$E:$E,0)))</f>
        <v/>
      </c>
      <c r="C2070" s="186" t="str">
        <f>IF(LEN(A2070)=0,"",INDEX('Smelter Look-up'!$C:$C,MATCH($A2070,'Smelter Look-up'!$E:$E,0)))</f>
        <v/>
      </c>
      <c r="D2070" s="230" t="str">
        <f>IF(ISBLANK(A2070),"",INDEX('Smelter Look-up'!$C$5:$C$700,MATCH(A2070,'Smelter Look-up'!$E$5:$E$700,0)))</f>
        <v/>
      </c>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0"/>
        <v>0</v>
      </c>
      <c r="AB2070" s="228" t="str">
        <f t="shared" si="301"/>
        <v/>
      </c>
    </row>
    <row r="2071" spans="1:28" s="227" customFormat="1" ht="20.25">
      <c r="A2071" s="296"/>
      <c r="B2071" s="182" t="str">
        <f>IF(LEN(A2071)=0,"",INDEX('Smelter Look-up'!$A:$A,MATCH($A2071,'Smelter Look-up'!$E:$E,0)))</f>
        <v/>
      </c>
      <c r="C2071" s="186" t="str">
        <f>IF(LEN(A2071)=0,"",INDEX('Smelter Look-up'!$C:$C,MATCH($A2071,'Smelter Look-up'!$E:$E,0)))</f>
        <v/>
      </c>
      <c r="D2071" s="230" t="str">
        <f>IF(ISBLANK(A2071),"",INDEX('Smelter Look-up'!$C$5:$C$700,MATCH(A2071,'Smelter Look-up'!$E$5:$E$700,0)))</f>
        <v/>
      </c>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0"/>
        <v>0</v>
      </c>
      <c r="AB2071" s="228" t="str">
        <f t="shared" si="301"/>
        <v/>
      </c>
    </row>
    <row r="2072" spans="1:28" s="227" customFormat="1" ht="76.5" customHeight="1">
      <c r="A2072" s="296"/>
      <c r="B2072" s="182" t="str">
        <f>IF(LEN(A2072)=0,"",INDEX('Smelter Look-up'!$A:$A,MATCH($A2072,'Smelter Look-up'!$E:$E,0)))</f>
        <v/>
      </c>
      <c r="C2072" s="186" t="str">
        <f>IF(LEN(A2072)=0,"",INDEX('Smelter Look-up'!$C:$C,MATCH($A2072,'Smelter Look-up'!$E:$E,0)))</f>
        <v/>
      </c>
      <c r="D2072" s="230" t="str">
        <f>IF(ISBLANK(A2072),"",INDEX('Smelter Look-up'!$C$5:$C$700,MATCH(A2072,'Smelter Look-up'!$E$5:$E$700,0)))</f>
        <v/>
      </c>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0"/>
        <v>0</v>
      </c>
      <c r="AB2072" s="228" t="str">
        <f t="shared" si="301"/>
        <v/>
      </c>
    </row>
    <row r="2073" spans="1:28" s="227" customFormat="1" ht="114.75" customHeight="1">
      <c r="A2073" s="296"/>
      <c r="B2073" s="182" t="str">
        <f>IF(LEN(A2073)=0,"",INDEX('Smelter Look-up'!$A:$A,MATCH($A2073,'Smelter Look-up'!$E:$E,0)))</f>
        <v/>
      </c>
      <c r="C2073" s="186" t="str">
        <f>IF(LEN(A2073)=0,"",INDEX('Smelter Look-up'!$C:$C,MATCH($A2073,'Smelter Look-up'!$E:$E,0)))</f>
        <v/>
      </c>
      <c r="D2073" s="230" t="str">
        <f>IF(ISBLANK(A2073),"",INDEX('Smelter Look-up'!$C$5:$C$700,MATCH(A2073,'Smelter Look-up'!$E$5:$E$700,0)))</f>
        <v/>
      </c>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302">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303">IF(AND(C2073="Smelter not listed",OR(LEN(D2073)=0,LEN(E2073)=0)),1,0)</f>
        <v>0</v>
      </c>
      <c r="AB2073" s="228" t="str">
        <f t="shared" ref="AB2073:AB2103" si="304">B2073&amp;C2073</f>
        <v/>
      </c>
    </row>
    <row r="2074" spans="1:28" s="227" customFormat="1" ht="20.25">
      <c r="A2074" s="296"/>
      <c r="B2074" s="182" t="str">
        <f>IF(LEN(A2074)=0,"",INDEX('Smelter Look-up'!$A:$A,MATCH($A2074,'Smelter Look-up'!$E:$E,0)))</f>
        <v/>
      </c>
      <c r="C2074" s="186" t="str">
        <f>IF(LEN(A2074)=0,"",INDEX('Smelter Look-up'!$C:$C,MATCH($A2074,'Smelter Look-up'!$E:$E,0)))</f>
        <v/>
      </c>
      <c r="D2074" s="230" t="str">
        <f>IF(ISBLANK(A2074),"",INDEX('Smelter Look-up'!$C$5:$C$700,MATCH(A2074,'Smelter Look-up'!$E$5:$E$700,0)))</f>
        <v/>
      </c>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296"/>
      <c r="B2075" s="182" t="str">
        <f>IF(LEN(A2075)=0,"",INDEX('Smelter Look-up'!$A:$A,MATCH($A2075,'Smelter Look-up'!$E:$E,0)))</f>
        <v/>
      </c>
      <c r="C2075" s="186" t="str">
        <f>IF(LEN(A2075)=0,"",INDEX('Smelter Look-up'!$C:$C,MATCH($A2075,'Smelter Look-up'!$E:$E,0)))</f>
        <v/>
      </c>
      <c r="D2075" s="230" t="str">
        <f>IF(ISBLANK(A2075),"",INDEX('Smelter Look-up'!$C$5:$C$700,MATCH(A2075,'Smelter Look-up'!$E$5:$E$700,0)))</f>
        <v/>
      </c>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89.25" customHeight="1">
      <c r="A2076" s="296"/>
      <c r="B2076" s="182" t="str">
        <f>IF(LEN(A2076)=0,"",INDEX('Smelter Look-up'!$A:$A,MATCH($A2076,'Smelter Look-up'!$E:$E,0)))</f>
        <v/>
      </c>
      <c r="C2076" s="186" t="str">
        <f>IF(LEN(A2076)=0,"",INDEX('Smelter Look-up'!$C:$C,MATCH($A2076,'Smelter Look-up'!$E:$E,0)))</f>
        <v/>
      </c>
      <c r="D2076" s="230" t="str">
        <f>IF(ISBLANK(A2076),"",INDEX('Smelter Look-up'!$C$5:$C$700,MATCH(A2076,'Smelter Look-up'!$E$5:$E$700,0)))</f>
        <v/>
      </c>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25">
      <c r="A2077" s="296"/>
      <c r="B2077" s="182" t="str">
        <f>IF(LEN(A2077)=0,"",INDEX('Smelter Look-up'!$A:$A,MATCH($A2077,'Smelter Look-up'!$E:$E,0)))</f>
        <v/>
      </c>
      <c r="C2077" s="186" t="str">
        <f>IF(LEN(A2077)=0,"",INDEX('Smelter Look-up'!$C:$C,MATCH($A2077,'Smelter Look-up'!$E:$E,0)))</f>
        <v/>
      </c>
      <c r="D2077" s="230" t="str">
        <f>IF(ISBLANK(A2077),"",INDEX('Smelter Look-up'!$C$5:$C$700,MATCH(A2077,'Smelter Look-up'!$E$5:$E$700,0)))</f>
        <v/>
      </c>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63.75" customHeight="1">
      <c r="A2078" s="296"/>
      <c r="B2078" s="182" t="str">
        <f>IF(LEN(A2078)=0,"",INDEX('Smelter Look-up'!$A:$A,MATCH($A2078,'Smelter Look-up'!$E:$E,0)))</f>
        <v/>
      </c>
      <c r="C2078" s="186" t="str">
        <f>IF(LEN(A2078)=0,"",INDEX('Smelter Look-up'!$C:$C,MATCH($A2078,'Smelter Look-up'!$E:$E,0)))</f>
        <v/>
      </c>
      <c r="D2078" s="230" t="str">
        <f>IF(ISBLANK(A2078),"",INDEX('Smelter Look-up'!$C$5:$C$700,MATCH(A2078,'Smelter Look-up'!$E$5:$E$700,0)))</f>
        <v/>
      </c>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51" customHeight="1">
      <c r="A2079" s="296"/>
      <c r="B2079" s="182" t="str">
        <f>IF(LEN(A2079)=0,"",INDEX('Smelter Look-up'!$A:$A,MATCH($A2079,'Smelter Look-up'!$E:$E,0)))</f>
        <v/>
      </c>
      <c r="C2079" s="186" t="str">
        <f>IF(LEN(A2079)=0,"",INDEX('Smelter Look-up'!$C:$C,MATCH($A2079,'Smelter Look-up'!$E:$E,0)))</f>
        <v/>
      </c>
      <c r="D2079" s="230" t="str">
        <f>IF(ISBLANK(A2079),"",INDEX('Smelter Look-up'!$C$5:$C$700,MATCH(A2079,'Smelter Look-up'!$E$5:$E$700,0)))</f>
        <v/>
      </c>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51" customHeight="1">
      <c r="A2080" s="296"/>
      <c r="B2080" s="182" t="str">
        <f>IF(LEN(A2080)=0,"",INDEX('Smelter Look-up'!$A:$A,MATCH($A2080,'Smelter Look-up'!$E:$E,0)))</f>
        <v/>
      </c>
      <c r="C2080" s="186" t="str">
        <f>IF(LEN(A2080)=0,"",INDEX('Smelter Look-up'!$C:$C,MATCH($A2080,'Smelter Look-up'!$E:$E,0)))</f>
        <v/>
      </c>
      <c r="D2080" s="230" t="str">
        <f>IF(ISBLANK(A2080),"",INDEX('Smelter Look-up'!$C$5:$C$700,MATCH(A2080,'Smelter Look-up'!$E$5:$E$700,0)))</f>
        <v/>
      </c>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76.5" customHeight="1">
      <c r="A2081" s="296"/>
      <c r="B2081" s="182" t="str">
        <f>IF(LEN(A2081)=0,"",INDEX('Smelter Look-up'!$A:$A,MATCH($A2081,'Smelter Look-up'!$E:$E,0)))</f>
        <v/>
      </c>
      <c r="C2081" s="186" t="str">
        <f>IF(LEN(A2081)=0,"",INDEX('Smelter Look-up'!$C:$C,MATCH($A2081,'Smelter Look-up'!$E:$E,0)))</f>
        <v/>
      </c>
      <c r="D2081" s="230" t="str">
        <f>IF(ISBLANK(A2081),"",INDEX('Smelter Look-up'!$C$5:$C$700,MATCH(A2081,'Smelter Look-up'!$E$5:$E$700,0)))</f>
        <v/>
      </c>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3"/>
        <v>0</v>
      </c>
      <c r="AB2081" s="228" t="str">
        <f t="shared" si="304"/>
        <v/>
      </c>
    </row>
    <row r="2082" spans="1:28" s="227" customFormat="1" ht="76.5" customHeight="1">
      <c r="A2082" s="296"/>
      <c r="B2082" s="182" t="str">
        <f>IF(LEN(A2082)=0,"",INDEX('Smelter Look-up'!$A:$A,MATCH($A2082,'Smelter Look-up'!$E:$E,0)))</f>
        <v/>
      </c>
      <c r="C2082" s="186" t="str">
        <f>IF(LEN(A2082)=0,"",INDEX('Smelter Look-up'!$C:$C,MATCH($A2082,'Smelter Look-up'!$E:$E,0)))</f>
        <v/>
      </c>
      <c r="D2082" s="230" t="str">
        <f>IF(ISBLANK(A2082),"",INDEX('Smelter Look-up'!$C$5:$C$700,MATCH(A2082,'Smelter Look-up'!$E$5:$E$700,0)))</f>
        <v/>
      </c>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3"/>
        <v>0</v>
      </c>
      <c r="AB2082" s="228" t="str">
        <f t="shared" si="304"/>
        <v/>
      </c>
    </row>
    <row r="2083" spans="1:28" s="227" customFormat="1" ht="38.25" customHeight="1">
      <c r="A2083" s="296"/>
      <c r="B2083" s="182" t="str">
        <f>IF(LEN(A2083)=0,"",INDEX('Smelter Look-up'!$A:$A,MATCH($A2083,'Smelter Look-up'!$E:$E,0)))</f>
        <v/>
      </c>
      <c r="C2083" s="186" t="str">
        <f>IF(LEN(A2083)=0,"",INDEX('Smelter Look-up'!$C:$C,MATCH($A2083,'Smelter Look-up'!$E:$E,0)))</f>
        <v/>
      </c>
      <c r="D2083" s="230" t="str">
        <f>IF(ISBLANK(A2083),"",INDEX('Smelter Look-up'!$C$5:$C$700,MATCH(A2083,'Smelter Look-up'!$E$5:$E$700,0)))</f>
        <v/>
      </c>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3"/>
        <v>0</v>
      </c>
      <c r="AB2083" s="228" t="str">
        <f t="shared" si="304"/>
        <v/>
      </c>
    </row>
    <row r="2084" spans="1:28" s="227" customFormat="1" ht="76.5" customHeight="1">
      <c r="A2084" s="296"/>
      <c r="B2084" s="182" t="str">
        <f>IF(LEN(A2084)=0,"",INDEX('Smelter Look-up'!$A:$A,MATCH($A2084,'Smelter Look-up'!$E:$E,0)))</f>
        <v/>
      </c>
      <c r="C2084" s="186" t="str">
        <f>IF(LEN(A2084)=0,"",INDEX('Smelter Look-up'!$C:$C,MATCH($A2084,'Smelter Look-up'!$E:$E,0)))</f>
        <v/>
      </c>
      <c r="D2084" s="230" t="str">
        <f>IF(ISBLANK(A2084),"",INDEX('Smelter Look-up'!$C$5:$C$700,MATCH(A2084,'Smelter Look-up'!$E$5:$E$700,0)))</f>
        <v/>
      </c>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3"/>
        <v>0</v>
      </c>
      <c r="AB2084" s="228" t="str">
        <f t="shared" si="304"/>
        <v/>
      </c>
    </row>
    <row r="2085" spans="1:28" s="227" customFormat="1" ht="89.25" customHeight="1">
      <c r="A2085" s="296"/>
      <c r="B2085" s="182" t="str">
        <f>IF(LEN(A2085)=0,"",INDEX('Smelter Look-up'!$A:$A,MATCH($A2085,'Smelter Look-up'!$E:$E,0)))</f>
        <v/>
      </c>
      <c r="C2085" s="186" t="str">
        <f>IF(LEN(A2085)=0,"",INDEX('Smelter Look-up'!$C:$C,MATCH($A2085,'Smelter Look-up'!$E:$E,0)))</f>
        <v/>
      </c>
      <c r="D2085" s="230" t="str">
        <f>IF(ISBLANK(A2085),"",INDEX('Smelter Look-up'!$C$5:$C$700,MATCH(A2085,'Smelter Look-up'!$E$5:$E$700,0)))</f>
        <v/>
      </c>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3"/>
        <v>0</v>
      </c>
      <c r="AB2085" s="228" t="str">
        <f t="shared" si="304"/>
        <v/>
      </c>
    </row>
    <row r="2086" spans="1:28" s="227" customFormat="1" ht="20.25">
      <c r="A2086" s="296"/>
      <c r="B2086" s="182" t="str">
        <f>IF(LEN(A2086)=0,"",INDEX('Smelter Look-up'!$A:$A,MATCH($A2086,'Smelter Look-up'!$E:$E,0)))</f>
        <v/>
      </c>
      <c r="C2086" s="186" t="str">
        <f>IF(LEN(A2086)=0,"",INDEX('Smelter Look-up'!$C:$C,MATCH($A2086,'Smelter Look-up'!$E:$E,0)))</f>
        <v/>
      </c>
      <c r="D2086" s="230" t="str">
        <f>IF(ISBLANK(A2086),"",INDEX('Smelter Look-up'!$C$5:$C$700,MATCH(A2086,'Smelter Look-up'!$E$5:$E$700,0)))</f>
        <v/>
      </c>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3"/>
        <v>0</v>
      </c>
      <c r="AB2086" s="228" t="str">
        <f t="shared" si="304"/>
        <v/>
      </c>
    </row>
    <row r="2087" spans="1:28" s="227" customFormat="1" ht="127.5" customHeight="1">
      <c r="A2087" s="296"/>
      <c r="B2087" s="182" t="str">
        <f>IF(LEN(A2087)=0,"",INDEX('Smelter Look-up'!$A:$A,MATCH($A2087,'Smelter Look-up'!$E:$E,0)))</f>
        <v/>
      </c>
      <c r="C2087" s="186" t="str">
        <f>IF(LEN(A2087)=0,"",INDEX('Smelter Look-up'!$C:$C,MATCH($A2087,'Smelter Look-up'!$E:$E,0)))</f>
        <v/>
      </c>
      <c r="D2087" s="230" t="str">
        <f>IF(ISBLANK(A2087),"",INDEX('Smelter Look-up'!$C$5:$C$700,MATCH(A2087,'Smelter Look-up'!$E$5:$E$700,0)))</f>
        <v/>
      </c>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3"/>
        <v>0</v>
      </c>
      <c r="AB2087" s="228" t="str">
        <f t="shared" si="304"/>
        <v/>
      </c>
    </row>
    <row r="2088" spans="1:28" s="227" customFormat="1" ht="20.25">
      <c r="A2088" s="296"/>
      <c r="B2088" s="182" t="str">
        <f>IF(LEN(A2088)=0,"",INDEX('Smelter Look-up'!$A:$A,MATCH($A2088,'Smelter Look-up'!$E:$E,0)))</f>
        <v/>
      </c>
      <c r="C2088" s="186" t="str">
        <f>IF(LEN(A2088)=0,"",INDEX('Smelter Look-up'!$C:$C,MATCH($A2088,'Smelter Look-up'!$E:$E,0)))</f>
        <v/>
      </c>
      <c r="D2088" s="230" t="str">
        <f>IF(ISBLANK(A2088),"",INDEX('Smelter Look-up'!$C$5:$C$700,MATCH(A2088,'Smelter Look-up'!$E$5:$E$700,0)))</f>
        <v/>
      </c>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3"/>
        <v>0</v>
      </c>
      <c r="AB2088" s="228" t="str">
        <f t="shared" si="304"/>
        <v/>
      </c>
    </row>
    <row r="2089" spans="1:28" s="227" customFormat="1" ht="63.75" customHeight="1">
      <c r="A2089" s="296"/>
      <c r="B2089" s="182" t="str">
        <f>IF(LEN(A2089)=0,"",INDEX('Smelter Look-up'!$A:$A,MATCH($A2089,'Smelter Look-up'!$E:$E,0)))</f>
        <v/>
      </c>
      <c r="C2089" s="186" t="str">
        <f>IF(LEN(A2089)=0,"",INDEX('Smelter Look-up'!$C:$C,MATCH($A2089,'Smelter Look-up'!$E:$E,0)))</f>
        <v/>
      </c>
      <c r="D2089" s="230" t="str">
        <f>IF(ISBLANK(A2089),"",INDEX('Smelter Look-up'!$C$5:$C$700,MATCH(A2089,'Smelter Look-up'!$E$5:$E$700,0)))</f>
        <v/>
      </c>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114.75" customHeight="1">
      <c r="A2090" s="296"/>
      <c r="B2090" s="182" t="str">
        <f>IF(LEN(A2090)=0,"",INDEX('Smelter Look-up'!$A:$A,MATCH($A2090,'Smelter Look-up'!$E:$E,0)))</f>
        <v/>
      </c>
      <c r="C2090" s="186" t="str">
        <f>IF(LEN(A2090)=0,"",INDEX('Smelter Look-up'!$C:$C,MATCH($A2090,'Smelter Look-up'!$E:$E,0)))</f>
        <v/>
      </c>
      <c r="D2090" s="230" t="str">
        <f>IF(ISBLANK(A2090),"",INDEX('Smelter Look-up'!$C$5:$C$700,MATCH(A2090,'Smelter Look-up'!$E$5:$E$700,0)))</f>
        <v/>
      </c>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38.25" customHeight="1">
      <c r="A2091" s="296"/>
      <c r="B2091" s="182" t="str">
        <f>IF(LEN(A2091)=0,"",INDEX('Smelter Look-up'!$A:$A,MATCH($A2091,'Smelter Look-up'!$E:$E,0)))</f>
        <v/>
      </c>
      <c r="C2091" s="186" t="str">
        <f>IF(LEN(A2091)=0,"",INDEX('Smelter Look-up'!$C:$C,MATCH($A2091,'Smelter Look-up'!$E:$E,0)))</f>
        <v/>
      </c>
      <c r="D2091" s="230" t="str">
        <f>IF(ISBLANK(A2091),"",INDEX('Smelter Look-up'!$C$5:$C$700,MATCH(A2091,'Smelter Look-up'!$E$5:$E$700,0)))</f>
        <v/>
      </c>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2"/>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3"/>
        <v>0</v>
      </c>
      <c r="AB2091" s="228" t="str">
        <f t="shared" si="304"/>
        <v/>
      </c>
    </row>
    <row r="2092" spans="1:28" s="227" customFormat="1" ht="38.25" customHeight="1">
      <c r="A2092" s="296"/>
      <c r="B2092" s="182" t="str">
        <f>IF(LEN(A2092)=0,"",INDEX('Smelter Look-up'!$A:$A,MATCH($A2092,'Smelter Look-up'!$E:$E,0)))</f>
        <v/>
      </c>
      <c r="C2092" s="186" t="str">
        <f>IF(LEN(A2092)=0,"",INDEX('Smelter Look-up'!$C:$C,MATCH($A2092,'Smelter Look-up'!$E:$E,0)))</f>
        <v/>
      </c>
      <c r="D2092" s="230" t="str">
        <f>IF(ISBLANK(A2092),"",INDEX('Smelter Look-up'!$C$5:$C$700,MATCH(A2092,'Smelter Look-up'!$E$5:$E$700,0)))</f>
        <v/>
      </c>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2"/>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3"/>
        <v>0</v>
      </c>
      <c r="AB2092" s="228" t="str">
        <f t="shared" si="304"/>
        <v/>
      </c>
    </row>
    <row r="2093" spans="1:28" s="227" customFormat="1" ht="102" customHeight="1">
      <c r="A2093" s="296"/>
      <c r="B2093" s="182" t="str">
        <f>IF(LEN(A2093)=0,"",INDEX('Smelter Look-up'!$A:$A,MATCH($A2093,'Smelter Look-up'!$E:$E,0)))</f>
        <v/>
      </c>
      <c r="C2093" s="186" t="str">
        <f>IF(LEN(A2093)=0,"",INDEX('Smelter Look-up'!$C:$C,MATCH($A2093,'Smelter Look-up'!$E:$E,0)))</f>
        <v/>
      </c>
      <c r="D2093" s="230" t="str">
        <f>IF(ISBLANK(A2093),"",INDEX('Smelter Look-up'!$C$5:$C$700,MATCH(A2093,'Smelter Look-up'!$E$5:$E$700,0)))</f>
        <v/>
      </c>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2"/>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3"/>
        <v>0</v>
      </c>
      <c r="AB2093" s="228" t="str">
        <f t="shared" si="304"/>
        <v/>
      </c>
    </row>
    <row r="2094" spans="1:28" s="227" customFormat="1" ht="89.25" customHeight="1">
      <c r="A2094" s="296"/>
      <c r="B2094" s="182" t="str">
        <f>IF(LEN(A2094)=0,"",INDEX('Smelter Look-up'!$A:$A,MATCH($A2094,'Smelter Look-up'!$E:$E,0)))</f>
        <v/>
      </c>
      <c r="C2094" s="186" t="str">
        <f>IF(LEN(A2094)=0,"",INDEX('Smelter Look-up'!$C:$C,MATCH($A2094,'Smelter Look-up'!$E:$E,0)))</f>
        <v/>
      </c>
      <c r="D2094" s="230" t="str">
        <f>IF(ISBLANK(A2094),"",INDEX('Smelter Look-up'!$C$5:$C$700,MATCH(A2094,'Smelter Look-up'!$E$5:$E$700,0)))</f>
        <v/>
      </c>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2"/>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3"/>
        <v>0</v>
      </c>
      <c r="AB2094" s="228" t="str">
        <f t="shared" si="304"/>
        <v/>
      </c>
    </row>
    <row r="2095" spans="1:28" s="227" customFormat="1" ht="63.75" customHeight="1">
      <c r="A2095" s="296"/>
      <c r="B2095" s="182" t="str">
        <f>IF(LEN(A2095)=0,"",INDEX('Smelter Look-up'!$A:$A,MATCH($A2095,'Smelter Look-up'!$E:$E,0)))</f>
        <v/>
      </c>
      <c r="C2095" s="186" t="str">
        <f>IF(LEN(A2095)=0,"",INDEX('Smelter Look-up'!$C:$C,MATCH($A2095,'Smelter Look-up'!$E:$E,0)))</f>
        <v/>
      </c>
      <c r="D2095" s="230" t="str">
        <f>IF(ISBLANK(A2095),"",INDEX('Smelter Look-up'!$C$5:$C$700,MATCH(A2095,'Smelter Look-up'!$E$5:$E$700,0)))</f>
        <v/>
      </c>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2"/>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3"/>
        <v>0</v>
      </c>
      <c r="AB2095" s="228" t="str">
        <f t="shared" si="304"/>
        <v/>
      </c>
    </row>
    <row r="2096" spans="1:28" s="227" customFormat="1" ht="20.25">
      <c r="A2096" s="296"/>
      <c r="B2096" s="182" t="str">
        <f>IF(LEN(A2096)=0,"",INDEX('Smelter Look-up'!$A:$A,MATCH($A2096,'Smelter Look-up'!$E:$E,0)))</f>
        <v/>
      </c>
      <c r="C2096" s="186" t="str">
        <f>IF(LEN(A2096)=0,"",INDEX('Smelter Look-up'!$C:$C,MATCH($A2096,'Smelter Look-up'!$E:$E,0)))</f>
        <v/>
      </c>
      <c r="D2096" s="230" t="str">
        <f>IF(ISBLANK(A2096),"",INDEX('Smelter Look-up'!$C$5:$C$700,MATCH(A2096,'Smelter Look-up'!$E$5:$E$700,0)))</f>
        <v/>
      </c>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2"/>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3"/>
        <v>0</v>
      </c>
      <c r="AB2096" s="228" t="str">
        <f t="shared" si="304"/>
        <v/>
      </c>
    </row>
    <row r="2097" spans="1:28" s="227" customFormat="1" ht="153" customHeight="1">
      <c r="A2097" s="296"/>
      <c r="B2097" s="182" t="str">
        <f>IF(LEN(A2097)=0,"",INDEX('Smelter Look-up'!$A:$A,MATCH($A2097,'Smelter Look-up'!$E:$E,0)))</f>
        <v/>
      </c>
      <c r="C2097" s="186" t="str">
        <f>IF(LEN(A2097)=0,"",INDEX('Smelter Look-up'!$C:$C,MATCH($A2097,'Smelter Look-up'!$E:$E,0)))</f>
        <v/>
      </c>
      <c r="D2097" s="230" t="str">
        <f>IF(ISBLANK(A2097),"",INDEX('Smelter Look-up'!$C$5:$C$700,MATCH(A2097,'Smelter Look-up'!$E$5:$E$700,0)))</f>
        <v/>
      </c>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2"/>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3"/>
        <v>0</v>
      </c>
      <c r="AB2097" s="228" t="str">
        <f t="shared" si="304"/>
        <v/>
      </c>
    </row>
    <row r="2098" spans="1:28" s="227" customFormat="1" ht="38.25" customHeight="1">
      <c r="A2098" s="296"/>
      <c r="B2098" s="182" t="str">
        <f>IF(LEN(A2098)=0,"",INDEX('Smelter Look-up'!$A:$A,MATCH($A2098,'Smelter Look-up'!$E:$E,0)))</f>
        <v/>
      </c>
      <c r="C2098" s="186" t="str">
        <f>IF(LEN(A2098)=0,"",INDEX('Smelter Look-up'!$C:$C,MATCH($A2098,'Smelter Look-up'!$E:$E,0)))</f>
        <v/>
      </c>
      <c r="D2098" s="230" t="str">
        <f>IF(ISBLANK(A2098),"",INDEX('Smelter Look-up'!$C$5:$C$700,MATCH(A2098,'Smelter Look-up'!$E$5:$E$700,0)))</f>
        <v/>
      </c>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3"/>
        <v>0</v>
      </c>
      <c r="AB2098" s="228" t="str">
        <f t="shared" si="304"/>
        <v/>
      </c>
    </row>
    <row r="2099" spans="1:28" s="227" customFormat="1" ht="20.25">
      <c r="A2099" s="296"/>
      <c r="B2099" s="182" t="str">
        <f>IF(LEN(A2099)=0,"",INDEX('Smelter Look-up'!$A:$A,MATCH($A2099,'Smelter Look-up'!$E:$E,0)))</f>
        <v/>
      </c>
      <c r="C2099" s="186" t="str">
        <f>IF(LEN(A2099)=0,"",INDEX('Smelter Look-up'!$C:$C,MATCH($A2099,'Smelter Look-up'!$E:$E,0)))</f>
        <v/>
      </c>
      <c r="D2099" s="230" t="str">
        <f>IF(ISBLANK(A2099),"",INDEX('Smelter Look-up'!$C$5:$C$700,MATCH(A2099,'Smelter Look-up'!$E$5:$E$700,0)))</f>
        <v/>
      </c>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3"/>
        <v>0</v>
      </c>
      <c r="AB2099" s="228" t="str">
        <f t="shared" si="304"/>
        <v/>
      </c>
    </row>
    <row r="2100" spans="1:28" s="227" customFormat="1" ht="20.25">
      <c r="A2100" s="296"/>
      <c r="B2100" s="182" t="str">
        <f>IF(LEN(A2100)=0,"",INDEX('Smelter Look-up'!$A:$A,MATCH($A2100,'Smelter Look-up'!$E:$E,0)))</f>
        <v/>
      </c>
      <c r="C2100" s="186" t="str">
        <f>IF(LEN(A2100)=0,"",INDEX('Smelter Look-up'!$C:$C,MATCH($A2100,'Smelter Look-up'!$E:$E,0)))</f>
        <v/>
      </c>
      <c r="D2100" s="230" t="str">
        <f>IF(ISBLANK(A2100),"",INDEX('Smelter Look-up'!$C$5:$C$700,MATCH(A2100,'Smelter Look-up'!$E$5:$E$700,0)))</f>
        <v/>
      </c>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3"/>
        <v>0</v>
      </c>
      <c r="AB2100" s="228" t="str">
        <f t="shared" si="304"/>
        <v/>
      </c>
    </row>
    <row r="2101" spans="1:28" s="227" customFormat="1" ht="102" customHeight="1">
      <c r="A2101" s="296"/>
      <c r="B2101" s="182" t="str">
        <f>IF(LEN(A2101)=0,"",INDEX('Smelter Look-up'!$A:$A,MATCH($A2101,'Smelter Look-up'!$E:$E,0)))</f>
        <v/>
      </c>
      <c r="C2101" s="186" t="str">
        <f>IF(LEN(A2101)=0,"",INDEX('Smelter Look-up'!$C:$C,MATCH($A2101,'Smelter Look-up'!$E:$E,0)))</f>
        <v/>
      </c>
      <c r="D2101" s="230" t="str">
        <f>IF(ISBLANK(A2101),"",INDEX('Smelter Look-up'!$C$5:$C$700,MATCH(A2101,'Smelter Look-up'!$E$5:$E$700,0)))</f>
        <v/>
      </c>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3"/>
        <v>0</v>
      </c>
      <c r="AB2101" s="228" t="str">
        <f t="shared" si="304"/>
        <v/>
      </c>
    </row>
    <row r="2102" spans="1:28" s="227" customFormat="1" ht="20.25">
      <c r="A2102" s="296"/>
      <c r="B2102" s="182" t="str">
        <f>IF(LEN(A2102)=0,"",INDEX('Smelter Look-up'!$A:$A,MATCH($A2102,'Smelter Look-up'!$E:$E,0)))</f>
        <v/>
      </c>
      <c r="C2102" s="186" t="str">
        <f>IF(LEN(A2102)=0,"",INDEX('Smelter Look-up'!$C:$C,MATCH($A2102,'Smelter Look-up'!$E:$E,0)))</f>
        <v/>
      </c>
      <c r="D2102" s="230" t="str">
        <f>IF(ISBLANK(A2102),"",INDEX('Smelter Look-up'!$C$5:$C$700,MATCH(A2102,'Smelter Look-up'!$E$5:$E$700,0)))</f>
        <v/>
      </c>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3"/>
        <v>0</v>
      </c>
      <c r="AB2102" s="228" t="str">
        <f t="shared" si="304"/>
        <v/>
      </c>
    </row>
    <row r="2103" spans="1:28" s="227" customFormat="1" ht="20.25">
      <c r="A2103" s="296"/>
      <c r="B2103" s="182" t="str">
        <f>IF(LEN(A2103)=0,"",INDEX('Smelter Look-up'!$A:$A,MATCH($A2103,'Smelter Look-up'!$E:$E,0)))</f>
        <v/>
      </c>
      <c r="C2103" s="186" t="str">
        <f>IF(LEN(A2103)=0,"",INDEX('Smelter Look-up'!$C:$C,MATCH($A2103,'Smelter Look-up'!$E:$E,0)))</f>
        <v/>
      </c>
      <c r="D2103" s="230" t="str">
        <f>IF(ISBLANK(A2103),"",INDEX('Smelter Look-up'!$C$5:$C$700,MATCH(A2103,'Smelter Look-up'!$E$5:$E$700,0)))</f>
        <v/>
      </c>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3"/>
        <v>0</v>
      </c>
      <c r="AB2103" s="228" t="str">
        <f t="shared" si="304"/>
        <v/>
      </c>
    </row>
    <row r="2104" spans="1:28" s="227" customFormat="1" ht="20.25">
      <c r="A2104" s="296"/>
      <c r="B2104" s="182" t="str">
        <f>IF(LEN(A2104)=0,"",INDEX('Smelter Look-up'!$A:$A,MATCH($A2104,'Smelter Look-up'!$E:$E,0)))</f>
        <v/>
      </c>
      <c r="C2104" s="186" t="str">
        <f>IF(LEN(A2104)=0,"",INDEX('Smelter Look-up'!$C:$C,MATCH($A2104,'Smelter Look-up'!$E:$E,0)))</f>
        <v/>
      </c>
      <c r="D2104" s="230" t="str">
        <f>IF(ISBLANK(A2104),"",INDEX('Smelter Look-up'!$C$5:$C$700,MATCH(A2104,'Smelter Look-up'!$E$5:$E$700,0)))</f>
        <v/>
      </c>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305">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306">IF(AND(C2104="Smelter not listed",OR(LEN(D2104)=0,LEN(E2104)=0)),1,0)</f>
        <v>0</v>
      </c>
      <c r="AB2104" s="228" t="str">
        <f t="shared" ref="AB2104" si="307">B2104&amp;C2104</f>
        <v/>
      </c>
    </row>
    <row r="2105" spans="1:28" s="227" customFormat="1" ht="20.25">
      <c r="A2105" s="296"/>
      <c r="B2105" s="182" t="str">
        <f>IF(LEN(A2105)=0,"",INDEX('Smelter Look-up'!$A:$A,MATCH($A2105,'Smelter Look-up'!$E:$E,0)))</f>
        <v/>
      </c>
      <c r="C2105" s="186" t="str">
        <f>IF(LEN(A2105)=0,"",INDEX('Smelter Look-up'!$C:$C,MATCH($A2105,'Smelter Look-up'!$E:$E,0)))</f>
        <v/>
      </c>
      <c r="D2105" s="230" t="str">
        <f>IF(ISBLANK(A2105),"",INDEX('Smelter Look-up'!$C$5:$C$700,MATCH(A2105,'Smelter Look-up'!$E$5:$E$700,0)))</f>
        <v/>
      </c>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8">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9">IF(AND(C2105="Smelter not listed",OR(LEN(D2105)=0,LEN(E2105)=0)),1,0)</f>
        <v>0</v>
      </c>
      <c r="AB2105" s="228" t="str">
        <f t="shared" ref="AB2105:AB2136" si="310">B2105&amp;C2105</f>
        <v/>
      </c>
    </row>
    <row r="2106" spans="1:28" s="227" customFormat="1" ht="191.25" customHeight="1">
      <c r="A2106" s="296"/>
      <c r="B2106" s="182" t="str">
        <f>IF(LEN(A2106)=0,"",INDEX('Smelter Look-up'!$A:$A,MATCH($A2106,'Smelter Look-up'!$E:$E,0)))</f>
        <v/>
      </c>
      <c r="C2106" s="186" t="str">
        <f>IF(LEN(A2106)=0,"",INDEX('Smelter Look-up'!$C:$C,MATCH($A2106,'Smelter Look-up'!$E:$E,0)))</f>
        <v/>
      </c>
      <c r="D2106" s="230" t="str">
        <f>IF(ISBLANK(A2106),"",INDEX('Smelter Look-up'!$C$5:$C$700,MATCH(A2106,'Smelter Look-up'!$E$5:$E$700,0)))</f>
        <v/>
      </c>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38.25" customHeight="1">
      <c r="A2107" s="296"/>
      <c r="B2107" s="182" t="str">
        <f>IF(LEN(A2107)=0,"",INDEX('Smelter Look-up'!$A:$A,MATCH($A2107,'Smelter Look-up'!$E:$E,0)))</f>
        <v/>
      </c>
      <c r="C2107" s="186" t="str">
        <f>IF(LEN(A2107)=0,"",INDEX('Smelter Look-up'!$C:$C,MATCH($A2107,'Smelter Look-up'!$E:$E,0)))</f>
        <v/>
      </c>
      <c r="D2107" s="230" t="str">
        <f>IF(ISBLANK(A2107),"",INDEX('Smelter Look-up'!$C$5:$C$700,MATCH(A2107,'Smelter Look-up'!$E$5:$E$700,0)))</f>
        <v/>
      </c>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51" customHeight="1">
      <c r="A2108" s="296"/>
      <c r="B2108" s="182" t="str">
        <f>IF(LEN(A2108)=0,"",INDEX('Smelter Look-up'!$A:$A,MATCH($A2108,'Smelter Look-up'!$E:$E,0)))</f>
        <v/>
      </c>
      <c r="C2108" s="186" t="str">
        <f>IF(LEN(A2108)=0,"",INDEX('Smelter Look-up'!$C:$C,MATCH($A2108,'Smelter Look-up'!$E:$E,0)))</f>
        <v/>
      </c>
      <c r="D2108" s="230" t="str">
        <f>IF(ISBLANK(A2108),"",INDEX('Smelter Look-up'!$C$5:$C$700,MATCH(A2108,'Smelter Look-up'!$E$5:$E$700,0)))</f>
        <v/>
      </c>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102" customHeight="1">
      <c r="A2109" s="296"/>
      <c r="B2109" s="182" t="str">
        <f>IF(LEN(A2109)=0,"",INDEX('Smelter Look-up'!$A:$A,MATCH($A2109,'Smelter Look-up'!$E:$E,0)))</f>
        <v/>
      </c>
      <c r="C2109" s="186" t="str">
        <f>IF(LEN(A2109)=0,"",INDEX('Smelter Look-up'!$C:$C,MATCH($A2109,'Smelter Look-up'!$E:$E,0)))</f>
        <v/>
      </c>
      <c r="D2109" s="230" t="str">
        <f>IF(ISBLANK(A2109),"",INDEX('Smelter Look-up'!$C$5:$C$700,MATCH(A2109,'Smelter Look-up'!$E$5:$E$700,0)))</f>
        <v/>
      </c>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5.5" customHeight="1">
      <c r="A2110" s="296"/>
      <c r="B2110" s="182" t="str">
        <f>IF(LEN(A2110)=0,"",INDEX('Smelter Look-up'!$A:$A,MATCH($A2110,'Smelter Look-up'!$E:$E,0)))</f>
        <v/>
      </c>
      <c r="C2110" s="186" t="str">
        <f>IF(LEN(A2110)=0,"",INDEX('Smelter Look-up'!$C:$C,MATCH($A2110,'Smelter Look-up'!$E:$E,0)))</f>
        <v/>
      </c>
      <c r="D2110" s="230" t="str">
        <f>IF(ISBLANK(A2110),"",INDEX('Smelter Look-up'!$C$5:$C$700,MATCH(A2110,'Smelter Look-up'!$E$5:$E$700,0)))</f>
        <v/>
      </c>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102" customHeight="1">
      <c r="A2111" s="296"/>
      <c r="B2111" s="182" t="str">
        <f>IF(LEN(A2111)=0,"",INDEX('Smelter Look-up'!$A:$A,MATCH($A2111,'Smelter Look-up'!$E:$E,0)))</f>
        <v/>
      </c>
      <c r="C2111" s="186" t="str">
        <f>IF(LEN(A2111)=0,"",INDEX('Smelter Look-up'!$C:$C,MATCH($A2111,'Smelter Look-up'!$E:$E,0)))</f>
        <v/>
      </c>
      <c r="D2111" s="230" t="str">
        <f>IF(ISBLANK(A2111),"",INDEX('Smelter Look-up'!$C$5:$C$700,MATCH(A2111,'Smelter Look-up'!$E$5:$E$700,0)))</f>
        <v/>
      </c>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89.25" customHeight="1">
      <c r="A2112" s="296"/>
      <c r="B2112" s="182" t="str">
        <f>IF(LEN(A2112)=0,"",INDEX('Smelter Look-up'!$A:$A,MATCH($A2112,'Smelter Look-up'!$E:$E,0)))</f>
        <v/>
      </c>
      <c r="C2112" s="186" t="str">
        <f>IF(LEN(A2112)=0,"",INDEX('Smelter Look-up'!$C:$C,MATCH($A2112,'Smelter Look-up'!$E:$E,0)))</f>
        <v/>
      </c>
      <c r="D2112" s="230" t="str">
        <f>IF(ISBLANK(A2112),"",INDEX('Smelter Look-up'!$C$5:$C$700,MATCH(A2112,'Smelter Look-up'!$E$5:$E$700,0)))</f>
        <v/>
      </c>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89.25" customHeight="1">
      <c r="A2113" s="296"/>
      <c r="B2113" s="182" t="str">
        <f>IF(LEN(A2113)=0,"",INDEX('Smelter Look-up'!$A:$A,MATCH($A2113,'Smelter Look-up'!$E:$E,0)))</f>
        <v/>
      </c>
      <c r="C2113" s="186" t="str">
        <f>IF(LEN(A2113)=0,"",INDEX('Smelter Look-up'!$C:$C,MATCH($A2113,'Smelter Look-up'!$E:$E,0)))</f>
        <v/>
      </c>
      <c r="D2113" s="230" t="str">
        <f>IF(ISBLANK(A2113),"",INDEX('Smelter Look-up'!$C$5:$C$700,MATCH(A2113,'Smelter Look-up'!$E$5:$E$700,0)))</f>
        <v/>
      </c>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25">
      <c r="A2114" s="296"/>
      <c r="B2114" s="182" t="str">
        <f>IF(LEN(A2114)=0,"",INDEX('Smelter Look-up'!$A:$A,MATCH($A2114,'Smelter Look-up'!$E:$E,0)))</f>
        <v/>
      </c>
      <c r="C2114" s="186" t="str">
        <f>IF(LEN(A2114)=0,"",INDEX('Smelter Look-up'!$C:$C,MATCH($A2114,'Smelter Look-up'!$E:$E,0)))</f>
        <v/>
      </c>
      <c r="D2114" s="230" t="str">
        <f>IF(ISBLANK(A2114),"",INDEX('Smelter Look-up'!$C$5:$C$700,MATCH(A2114,'Smelter Look-up'!$E$5:$E$700,0)))</f>
        <v/>
      </c>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102" customHeight="1">
      <c r="A2115" s="296"/>
      <c r="B2115" s="182" t="str">
        <f>IF(LEN(A2115)=0,"",INDEX('Smelter Look-up'!$A:$A,MATCH($A2115,'Smelter Look-up'!$E:$E,0)))</f>
        <v/>
      </c>
      <c r="C2115" s="186" t="str">
        <f>IF(LEN(A2115)=0,"",INDEX('Smelter Look-up'!$C:$C,MATCH($A2115,'Smelter Look-up'!$E:$E,0)))</f>
        <v/>
      </c>
      <c r="D2115" s="230" t="str">
        <f>IF(ISBLANK(A2115),"",INDEX('Smelter Look-up'!$C$5:$C$700,MATCH(A2115,'Smelter Look-up'!$E$5:$E$700,0)))</f>
        <v/>
      </c>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89.25" customHeight="1">
      <c r="A2116" s="296"/>
      <c r="B2116" s="182" t="str">
        <f>IF(LEN(A2116)=0,"",INDEX('Smelter Look-up'!$A:$A,MATCH($A2116,'Smelter Look-up'!$E:$E,0)))</f>
        <v/>
      </c>
      <c r="C2116" s="186" t="str">
        <f>IF(LEN(A2116)=0,"",INDEX('Smelter Look-up'!$C:$C,MATCH($A2116,'Smelter Look-up'!$E:$E,0)))</f>
        <v/>
      </c>
      <c r="D2116" s="230" t="str">
        <f>IF(ISBLANK(A2116),"",INDEX('Smelter Look-up'!$C$5:$C$700,MATCH(A2116,'Smelter Look-up'!$E$5:$E$700,0)))</f>
        <v/>
      </c>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102" customHeight="1">
      <c r="A2117" s="296"/>
      <c r="B2117" s="182" t="str">
        <f>IF(LEN(A2117)=0,"",INDEX('Smelter Look-up'!$A:$A,MATCH($A2117,'Smelter Look-up'!$E:$E,0)))</f>
        <v/>
      </c>
      <c r="C2117" s="186" t="str">
        <f>IF(LEN(A2117)=0,"",INDEX('Smelter Look-up'!$C:$C,MATCH($A2117,'Smelter Look-up'!$E:$E,0)))</f>
        <v/>
      </c>
      <c r="D2117" s="230" t="str">
        <f>IF(ISBLANK(A2117),"",INDEX('Smelter Look-up'!$C$5:$C$700,MATCH(A2117,'Smelter Look-up'!$E$5:$E$700,0)))</f>
        <v/>
      </c>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25">
      <c r="A2118" s="296"/>
      <c r="B2118" s="182" t="str">
        <f>IF(LEN(A2118)=0,"",INDEX('Smelter Look-up'!$A:$A,MATCH($A2118,'Smelter Look-up'!$E:$E,0)))</f>
        <v/>
      </c>
      <c r="C2118" s="186" t="str">
        <f>IF(LEN(A2118)=0,"",INDEX('Smelter Look-up'!$C:$C,MATCH($A2118,'Smelter Look-up'!$E:$E,0)))</f>
        <v/>
      </c>
      <c r="D2118" s="230" t="str">
        <f>IF(ISBLANK(A2118),"",INDEX('Smelter Look-up'!$C$5:$C$700,MATCH(A2118,'Smelter Look-up'!$E$5:$E$700,0)))</f>
        <v/>
      </c>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25">
      <c r="A2119" s="296"/>
      <c r="B2119" s="182" t="str">
        <f>IF(LEN(A2119)=0,"",INDEX('Smelter Look-up'!$A:$A,MATCH($A2119,'Smelter Look-up'!$E:$E,0)))</f>
        <v/>
      </c>
      <c r="C2119" s="186" t="str">
        <f>IF(LEN(A2119)=0,"",INDEX('Smelter Look-up'!$C:$C,MATCH($A2119,'Smelter Look-up'!$E:$E,0)))</f>
        <v/>
      </c>
      <c r="D2119" s="230" t="str">
        <f>IF(ISBLANK(A2119),"",INDEX('Smelter Look-up'!$C$5:$C$700,MATCH(A2119,'Smelter Look-up'!$E$5:$E$700,0)))</f>
        <v/>
      </c>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9"/>
        <v>0</v>
      </c>
      <c r="AB2119" s="228" t="str">
        <f t="shared" si="310"/>
        <v/>
      </c>
    </row>
    <row r="2120" spans="1:28" s="227" customFormat="1" ht="20.25">
      <c r="A2120" s="296"/>
      <c r="B2120" s="182" t="str">
        <f>IF(LEN(A2120)=0,"",INDEX('Smelter Look-up'!$A:$A,MATCH($A2120,'Smelter Look-up'!$E:$E,0)))</f>
        <v/>
      </c>
      <c r="C2120" s="186" t="str">
        <f>IF(LEN(A2120)=0,"",INDEX('Smelter Look-up'!$C:$C,MATCH($A2120,'Smelter Look-up'!$E:$E,0)))</f>
        <v/>
      </c>
      <c r="D2120" s="230" t="str">
        <f>IF(ISBLANK(A2120),"",INDEX('Smelter Look-up'!$C$5:$C$700,MATCH(A2120,'Smelter Look-up'!$E$5:$E$700,0)))</f>
        <v/>
      </c>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9"/>
        <v>0</v>
      </c>
      <c r="AB2120" s="228" t="str">
        <f t="shared" si="310"/>
        <v/>
      </c>
    </row>
    <row r="2121" spans="1:28" s="227" customFormat="1" ht="20.25">
      <c r="A2121" s="296"/>
      <c r="B2121" s="182" t="str">
        <f>IF(LEN(A2121)=0,"",INDEX('Smelter Look-up'!$A:$A,MATCH($A2121,'Smelter Look-up'!$E:$E,0)))</f>
        <v/>
      </c>
      <c r="C2121" s="186" t="str">
        <f>IF(LEN(A2121)=0,"",INDEX('Smelter Look-up'!$C:$C,MATCH($A2121,'Smelter Look-up'!$E:$E,0)))</f>
        <v/>
      </c>
      <c r="D2121" s="230" t="str">
        <f>IF(ISBLANK(A2121),"",INDEX('Smelter Look-up'!$C$5:$C$700,MATCH(A2121,'Smelter Look-up'!$E$5:$E$700,0)))</f>
        <v/>
      </c>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25">
      <c r="A2122" s="296"/>
      <c r="B2122" s="182" t="str">
        <f>IF(LEN(A2122)=0,"",INDEX('Smelter Look-up'!$A:$A,MATCH($A2122,'Smelter Look-up'!$E:$E,0)))</f>
        <v/>
      </c>
      <c r="C2122" s="186" t="str">
        <f>IF(LEN(A2122)=0,"",INDEX('Smelter Look-up'!$C:$C,MATCH($A2122,'Smelter Look-up'!$E:$E,0)))</f>
        <v/>
      </c>
      <c r="D2122" s="230" t="str">
        <f>IF(ISBLANK(A2122),"",INDEX('Smelter Look-up'!$C$5:$C$700,MATCH(A2122,'Smelter Look-up'!$E$5:$E$700,0)))</f>
        <v/>
      </c>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76.5" customHeight="1">
      <c r="A2123" s="296"/>
      <c r="B2123" s="182" t="str">
        <f>IF(LEN(A2123)=0,"",INDEX('Smelter Look-up'!$A:$A,MATCH($A2123,'Smelter Look-up'!$E:$E,0)))</f>
        <v/>
      </c>
      <c r="C2123" s="186" t="str">
        <f>IF(LEN(A2123)=0,"",INDEX('Smelter Look-up'!$C:$C,MATCH($A2123,'Smelter Look-up'!$E:$E,0)))</f>
        <v/>
      </c>
      <c r="D2123" s="230" t="str">
        <f>IF(ISBLANK(A2123),"",INDEX('Smelter Look-up'!$C$5:$C$700,MATCH(A2123,'Smelter Look-up'!$E$5:$E$700,0)))</f>
        <v/>
      </c>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25">
      <c r="A2124" s="296"/>
      <c r="B2124" s="182" t="str">
        <f>IF(LEN(A2124)=0,"",INDEX('Smelter Look-up'!$A:$A,MATCH($A2124,'Smelter Look-up'!$E:$E,0)))</f>
        <v/>
      </c>
      <c r="C2124" s="186" t="str">
        <f>IF(LEN(A2124)=0,"",INDEX('Smelter Look-up'!$C:$C,MATCH($A2124,'Smelter Look-up'!$E:$E,0)))</f>
        <v/>
      </c>
      <c r="D2124" s="230" t="str">
        <f>IF(ISBLANK(A2124),"",INDEX('Smelter Look-up'!$C$5:$C$700,MATCH(A2124,'Smelter Look-up'!$E$5:$E$700,0)))</f>
        <v/>
      </c>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9"/>
        <v>0</v>
      </c>
      <c r="AB2124" s="228" t="str">
        <f t="shared" si="310"/>
        <v/>
      </c>
    </row>
    <row r="2125" spans="1:28" s="227" customFormat="1" ht="20.25">
      <c r="A2125" s="296"/>
      <c r="B2125" s="182" t="str">
        <f>IF(LEN(A2125)=0,"",INDEX('Smelter Look-up'!$A:$A,MATCH($A2125,'Smelter Look-up'!$E:$E,0)))</f>
        <v/>
      </c>
      <c r="C2125" s="186" t="str">
        <f>IF(LEN(A2125)=0,"",INDEX('Smelter Look-up'!$C:$C,MATCH($A2125,'Smelter Look-up'!$E:$E,0)))</f>
        <v/>
      </c>
      <c r="D2125" s="230" t="str">
        <f>IF(ISBLANK(A2125),"",INDEX('Smelter Look-up'!$C$5:$C$700,MATCH(A2125,'Smelter Look-up'!$E$5:$E$700,0)))</f>
        <v/>
      </c>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9"/>
        <v>0</v>
      </c>
      <c r="AB2125" s="228" t="str">
        <f t="shared" si="310"/>
        <v/>
      </c>
    </row>
    <row r="2126" spans="1:28" s="227" customFormat="1" ht="20.25">
      <c r="A2126" s="296"/>
      <c r="B2126" s="182" t="str">
        <f>IF(LEN(A2126)=0,"",INDEX('Smelter Look-up'!$A:$A,MATCH($A2126,'Smelter Look-up'!$E:$E,0)))</f>
        <v/>
      </c>
      <c r="C2126" s="186" t="str">
        <f>IF(LEN(A2126)=0,"",INDEX('Smelter Look-up'!$C:$C,MATCH($A2126,'Smelter Look-up'!$E:$E,0)))</f>
        <v/>
      </c>
      <c r="D2126" s="230" t="str">
        <f>IF(ISBLANK(A2126),"",INDEX('Smelter Look-up'!$C$5:$C$700,MATCH(A2126,'Smelter Look-up'!$E$5:$E$700,0)))</f>
        <v/>
      </c>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9"/>
        <v>0</v>
      </c>
      <c r="AB2126" s="228" t="str">
        <f t="shared" si="310"/>
        <v/>
      </c>
    </row>
    <row r="2127" spans="1:28" s="227" customFormat="1" ht="63.75" customHeight="1">
      <c r="A2127" s="296"/>
      <c r="B2127" s="182" t="str">
        <f>IF(LEN(A2127)=0,"",INDEX('Smelter Look-up'!$A:$A,MATCH($A2127,'Smelter Look-up'!$E:$E,0)))</f>
        <v/>
      </c>
      <c r="C2127" s="186" t="str">
        <f>IF(LEN(A2127)=0,"",INDEX('Smelter Look-up'!$C:$C,MATCH($A2127,'Smelter Look-up'!$E:$E,0)))</f>
        <v/>
      </c>
      <c r="D2127" s="230" t="str">
        <f>IF(ISBLANK(A2127),"",INDEX('Smelter Look-up'!$C$5:$C$700,MATCH(A2127,'Smelter Look-up'!$E$5:$E$700,0)))</f>
        <v/>
      </c>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9"/>
        <v>0</v>
      </c>
      <c r="AB2127" s="228" t="str">
        <f t="shared" si="310"/>
        <v/>
      </c>
    </row>
    <row r="2128" spans="1:28" s="227" customFormat="1" ht="20.25">
      <c r="A2128" s="296"/>
      <c r="B2128" s="182" t="str">
        <f>IF(LEN(A2128)=0,"",INDEX('Smelter Look-up'!$A:$A,MATCH($A2128,'Smelter Look-up'!$E:$E,0)))</f>
        <v/>
      </c>
      <c r="C2128" s="186" t="str">
        <f>IF(LEN(A2128)=0,"",INDEX('Smelter Look-up'!$C:$C,MATCH($A2128,'Smelter Look-up'!$E:$E,0)))</f>
        <v/>
      </c>
      <c r="D2128" s="230" t="str">
        <f>IF(ISBLANK(A2128),"",INDEX('Smelter Look-up'!$C$5:$C$700,MATCH(A2128,'Smelter Look-up'!$E$5:$E$700,0)))</f>
        <v/>
      </c>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9"/>
        <v>0</v>
      </c>
      <c r="AB2128" s="228" t="str">
        <f t="shared" si="310"/>
        <v/>
      </c>
    </row>
    <row r="2129" spans="1:28" s="227" customFormat="1" ht="20.25">
      <c r="A2129" s="296"/>
      <c r="B2129" s="182" t="str">
        <f>IF(LEN(A2129)=0,"",INDEX('Smelter Look-up'!$A:$A,MATCH($A2129,'Smelter Look-up'!$E:$E,0)))</f>
        <v/>
      </c>
      <c r="C2129" s="186" t="str">
        <f>IF(LEN(A2129)=0,"",INDEX('Smelter Look-up'!$C:$C,MATCH($A2129,'Smelter Look-up'!$E:$E,0)))</f>
        <v/>
      </c>
      <c r="D2129" s="230" t="str">
        <f>IF(ISBLANK(A2129),"",INDEX('Smelter Look-up'!$C$5:$C$700,MATCH(A2129,'Smelter Look-up'!$E$5:$E$700,0)))</f>
        <v/>
      </c>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9"/>
        <v>0</v>
      </c>
      <c r="AB2129" s="228" t="str">
        <f t="shared" si="310"/>
        <v/>
      </c>
    </row>
    <row r="2130" spans="1:28" s="227" customFormat="1" ht="38.25" customHeight="1">
      <c r="A2130" s="296"/>
      <c r="B2130" s="182" t="str">
        <f>IF(LEN(A2130)=0,"",INDEX('Smelter Look-up'!$A:$A,MATCH($A2130,'Smelter Look-up'!$E:$E,0)))</f>
        <v/>
      </c>
      <c r="C2130" s="186" t="str">
        <f>IF(LEN(A2130)=0,"",INDEX('Smelter Look-up'!$C:$C,MATCH($A2130,'Smelter Look-up'!$E:$E,0)))</f>
        <v/>
      </c>
      <c r="D2130" s="230" t="str">
        <f>IF(ISBLANK(A2130),"",INDEX('Smelter Look-up'!$C$5:$C$700,MATCH(A2130,'Smelter Look-up'!$E$5:$E$700,0)))</f>
        <v/>
      </c>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9"/>
        <v>0</v>
      </c>
      <c r="AB2130" s="228" t="str">
        <f t="shared" si="310"/>
        <v/>
      </c>
    </row>
    <row r="2131" spans="1:28" s="227" customFormat="1" ht="20.25">
      <c r="A2131" s="296"/>
      <c r="B2131" s="182" t="str">
        <f>IF(LEN(A2131)=0,"",INDEX('Smelter Look-up'!$A:$A,MATCH($A2131,'Smelter Look-up'!$E:$E,0)))</f>
        <v/>
      </c>
      <c r="C2131" s="186" t="str">
        <f>IF(LEN(A2131)=0,"",INDEX('Smelter Look-up'!$C:$C,MATCH($A2131,'Smelter Look-up'!$E:$E,0)))</f>
        <v/>
      </c>
      <c r="D2131" s="230" t="str">
        <f>IF(ISBLANK(A2131),"",INDEX('Smelter Look-up'!$C$5:$C$700,MATCH(A2131,'Smelter Look-up'!$E$5:$E$700,0)))</f>
        <v/>
      </c>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9"/>
        <v>0</v>
      </c>
      <c r="AB2131" s="228" t="str">
        <f t="shared" si="310"/>
        <v/>
      </c>
    </row>
    <row r="2132" spans="1:28" s="227" customFormat="1" ht="63.75" customHeight="1">
      <c r="A2132" s="296"/>
      <c r="B2132" s="182" t="str">
        <f>IF(LEN(A2132)=0,"",INDEX('Smelter Look-up'!$A:$A,MATCH($A2132,'Smelter Look-up'!$E:$E,0)))</f>
        <v/>
      </c>
      <c r="C2132" s="186" t="str">
        <f>IF(LEN(A2132)=0,"",INDEX('Smelter Look-up'!$C:$C,MATCH($A2132,'Smelter Look-up'!$E:$E,0)))</f>
        <v/>
      </c>
      <c r="D2132" s="230" t="str">
        <f>IF(ISBLANK(A2132),"",INDEX('Smelter Look-up'!$C$5:$C$700,MATCH(A2132,'Smelter Look-up'!$E$5:$E$700,0)))</f>
        <v/>
      </c>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9"/>
        <v>0</v>
      </c>
      <c r="AB2132" s="228" t="str">
        <f t="shared" si="310"/>
        <v/>
      </c>
    </row>
    <row r="2133" spans="1:28" s="227" customFormat="1" ht="76.5" customHeight="1">
      <c r="A2133" s="296"/>
      <c r="B2133" s="182" t="str">
        <f>IF(LEN(A2133)=0,"",INDEX('Smelter Look-up'!$A:$A,MATCH($A2133,'Smelter Look-up'!$E:$E,0)))</f>
        <v/>
      </c>
      <c r="C2133" s="186" t="str">
        <f>IF(LEN(A2133)=0,"",INDEX('Smelter Look-up'!$C:$C,MATCH($A2133,'Smelter Look-up'!$E:$E,0)))</f>
        <v/>
      </c>
      <c r="D2133" s="230" t="str">
        <f>IF(ISBLANK(A2133),"",INDEX('Smelter Look-up'!$C$5:$C$700,MATCH(A2133,'Smelter Look-up'!$E$5:$E$700,0)))</f>
        <v/>
      </c>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9"/>
        <v>0</v>
      </c>
      <c r="AB2133" s="228" t="str">
        <f t="shared" si="310"/>
        <v/>
      </c>
    </row>
    <row r="2134" spans="1:28" s="227" customFormat="1" ht="76.5" customHeight="1">
      <c r="A2134" s="296"/>
      <c r="B2134" s="182" t="str">
        <f>IF(LEN(A2134)=0,"",INDEX('Smelter Look-up'!$A:$A,MATCH($A2134,'Smelter Look-up'!$E:$E,0)))</f>
        <v/>
      </c>
      <c r="C2134" s="186" t="str">
        <f>IF(LEN(A2134)=0,"",INDEX('Smelter Look-up'!$C:$C,MATCH($A2134,'Smelter Look-up'!$E:$E,0)))</f>
        <v/>
      </c>
      <c r="D2134" s="230" t="str">
        <f>IF(ISBLANK(A2134),"",INDEX('Smelter Look-up'!$C$5:$C$700,MATCH(A2134,'Smelter Look-up'!$E$5:$E$700,0)))</f>
        <v/>
      </c>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9"/>
        <v>0</v>
      </c>
      <c r="AB2134" s="228" t="str">
        <f t="shared" si="310"/>
        <v/>
      </c>
    </row>
    <row r="2135" spans="1:28" s="227" customFormat="1" ht="102" customHeight="1">
      <c r="A2135" s="296"/>
      <c r="B2135" s="182" t="str">
        <f>IF(LEN(A2135)=0,"",INDEX('Smelter Look-up'!$A:$A,MATCH($A2135,'Smelter Look-up'!$E:$E,0)))</f>
        <v/>
      </c>
      <c r="C2135" s="186" t="str">
        <f>IF(LEN(A2135)=0,"",INDEX('Smelter Look-up'!$C:$C,MATCH($A2135,'Smelter Look-up'!$E:$E,0)))</f>
        <v/>
      </c>
      <c r="D2135" s="230" t="str">
        <f>IF(ISBLANK(A2135),"",INDEX('Smelter Look-up'!$C$5:$C$700,MATCH(A2135,'Smelter Look-up'!$E$5:$E$700,0)))</f>
        <v/>
      </c>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9"/>
        <v>0</v>
      </c>
      <c r="AB2135" s="228" t="str">
        <f t="shared" si="310"/>
        <v/>
      </c>
    </row>
    <row r="2136" spans="1:28" s="227" customFormat="1" ht="20.25">
      <c r="A2136" s="296"/>
      <c r="B2136" s="182" t="str">
        <f>IF(LEN(A2136)=0,"",INDEX('Smelter Look-up'!$A:$A,MATCH($A2136,'Smelter Look-up'!$E:$E,0)))</f>
        <v/>
      </c>
      <c r="C2136" s="186" t="str">
        <f>IF(LEN(A2136)=0,"",INDEX('Smelter Look-up'!$C:$C,MATCH($A2136,'Smelter Look-up'!$E:$E,0)))</f>
        <v/>
      </c>
      <c r="D2136" s="230" t="str">
        <f>IF(ISBLANK(A2136),"",INDEX('Smelter Look-up'!$C$5:$C$700,MATCH(A2136,'Smelter Look-up'!$E$5:$E$700,0)))</f>
        <v/>
      </c>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9"/>
        <v>0</v>
      </c>
      <c r="AB2136" s="228" t="str">
        <f t="shared" si="310"/>
        <v/>
      </c>
    </row>
    <row r="2137" spans="1:28" s="227" customFormat="1" ht="51" customHeight="1">
      <c r="A2137" s="296"/>
      <c r="B2137" s="182" t="str">
        <f>IF(LEN(A2137)=0,"",INDEX('Smelter Look-up'!$A:$A,MATCH($A2137,'Smelter Look-up'!$E:$E,0)))</f>
        <v/>
      </c>
      <c r="C2137" s="186" t="str">
        <f>IF(LEN(A2137)=0,"",INDEX('Smelter Look-up'!$C:$C,MATCH($A2137,'Smelter Look-up'!$E:$E,0)))</f>
        <v/>
      </c>
      <c r="D2137" s="230" t="str">
        <f>IF(ISBLANK(A2137),"",INDEX('Smelter Look-up'!$C$5:$C$700,MATCH(A2137,'Smelter Look-up'!$E$5:$E$700,0)))</f>
        <v/>
      </c>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11">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12">IF(AND(C2137="Smelter not listed",OR(LEN(D2137)=0,LEN(E2137)=0)),1,0)</f>
        <v>0</v>
      </c>
      <c r="AB2137" s="228" t="str">
        <f t="shared" ref="AB2137:AB2167" si="313">B2137&amp;C2137</f>
        <v/>
      </c>
    </row>
    <row r="2138" spans="1:28" s="227" customFormat="1" ht="20.25">
      <c r="A2138" s="296"/>
      <c r="B2138" s="182" t="str">
        <f>IF(LEN(A2138)=0,"",INDEX('Smelter Look-up'!$A:$A,MATCH($A2138,'Smelter Look-up'!$E:$E,0)))</f>
        <v/>
      </c>
      <c r="C2138" s="186" t="str">
        <f>IF(LEN(A2138)=0,"",INDEX('Smelter Look-up'!$C:$C,MATCH($A2138,'Smelter Look-up'!$E:$E,0)))</f>
        <v/>
      </c>
      <c r="D2138" s="230" t="str">
        <f>IF(ISBLANK(A2138),"",INDEX('Smelter Look-up'!$C$5:$C$700,MATCH(A2138,'Smelter Look-up'!$E$5:$E$700,0)))</f>
        <v/>
      </c>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51" customHeight="1">
      <c r="A2139" s="296"/>
      <c r="B2139" s="182" t="str">
        <f>IF(LEN(A2139)=0,"",INDEX('Smelter Look-up'!$A:$A,MATCH($A2139,'Smelter Look-up'!$E:$E,0)))</f>
        <v/>
      </c>
      <c r="C2139" s="186" t="str">
        <f>IF(LEN(A2139)=0,"",INDEX('Smelter Look-up'!$C:$C,MATCH($A2139,'Smelter Look-up'!$E:$E,0)))</f>
        <v/>
      </c>
      <c r="D2139" s="230" t="str">
        <f>IF(ISBLANK(A2139),"",INDEX('Smelter Look-up'!$C$5:$C$700,MATCH(A2139,'Smelter Look-up'!$E$5:$E$700,0)))</f>
        <v/>
      </c>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296"/>
      <c r="B2140" s="182" t="str">
        <f>IF(LEN(A2140)=0,"",INDEX('Smelter Look-up'!$A:$A,MATCH($A2140,'Smelter Look-up'!$E:$E,0)))</f>
        <v/>
      </c>
      <c r="C2140" s="186" t="str">
        <f>IF(LEN(A2140)=0,"",INDEX('Smelter Look-up'!$C:$C,MATCH($A2140,'Smelter Look-up'!$E:$E,0)))</f>
        <v/>
      </c>
      <c r="D2140" s="230" t="str">
        <f>IF(ISBLANK(A2140),"",INDEX('Smelter Look-up'!$C$5:$C$700,MATCH(A2140,'Smelter Look-up'!$E$5:$E$700,0)))</f>
        <v/>
      </c>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51" customHeight="1">
      <c r="A2141" s="296"/>
      <c r="B2141" s="182" t="str">
        <f>IF(LEN(A2141)=0,"",INDEX('Smelter Look-up'!$A:$A,MATCH($A2141,'Smelter Look-up'!$E:$E,0)))</f>
        <v/>
      </c>
      <c r="C2141" s="186" t="str">
        <f>IF(LEN(A2141)=0,"",INDEX('Smelter Look-up'!$C:$C,MATCH($A2141,'Smelter Look-up'!$E:$E,0)))</f>
        <v/>
      </c>
      <c r="D2141" s="230" t="str">
        <f>IF(ISBLANK(A2141),"",INDEX('Smelter Look-up'!$C$5:$C$700,MATCH(A2141,'Smelter Look-up'!$E$5:$E$700,0)))</f>
        <v/>
      </c>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25">
      <c r="A2142" s="296"/>
      <c r="B2142" s="182" t="str">
        <f>IF(LEN(A2142)=0,"",INDEX('Smelter Look-up'!$A:$A,MATCH($A2142,'Smelter Look-up'!$E:$E,0)))</f>
        <v/>
      </c>
      <c r="C2142" s="186" t="str">
        <f>IF(LEN(A2142)=0,"",INDEX('Smelter Look-up'!$C:$C,MATCH($A2142,'Smelter Look-up'!$E:$E,0)))</f>
        <v/>
      </c>
      <c r="D2142" s="230" t="str">
        <f>IF(ISBLANK(A2142),"",INDEX('Smelter Look-up'!$C$5:$C$700,MATCH(A2142,'Smelter Look-up'!$E$5:$E$700,0)))</f>
        <v/>
      </c>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63.75" customHeight="1">
      <c r="A2143" s="296"/>
      <c r="B2143" s="182" t="str">
        <f>IF(LEN(A2143)=0,"",INDEX('Smelter Look-up'!$A:$A,MATCH($A2143,'Smelter Look-up'!$E:$E,0)))</f>
        <v/>
      </c>
      <c r="C2143" s="186" t="str">
        <f>IF(LEN(A2143)=0,"",INDEX('Smelter Look-up'!$C:$C,MATCH($A2143,'Smelter Look-up'!$E:$E,0)))</f>
        <v/>
      </c>
      <c r="D2143" s="230" t="str">
        <f>IF(ISBLANK(A2143),"",INDEX('Smelter Look-up'!$C$5:$C$700,MATCH(A2143,'Smelter Look-up'!$E$5:$E$700,0)))</f>
        <v/>
      </c>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5.5" customHeight="1">
      <c r="A2144" s="296"/>
      <c r="B2144" s="182" t="str">
        <f>IF(LEN(A2144)=0,"",INDEX('Smelter Look-up'!$A:$A,MATCH($A2144,'Smelter Look-up'!$E:$E,0)))</f>
        <v/>
      </c>
      <c r="C2144" s="186" t="str">
        <f>IF(LEN(A2144)=0,"",INDEX('Smelter Look-up'!$C:$C,MATCH($A2144,'Smelter Look-up'!$E:$E,0)))</f>
        <v/>
      </c>
      <c r="D2144" s="230" t="str">
        <f>IF(ISBLANK(A2144),"",INDEX('Smelter Look-up'!$C$5:$C$700,MATCH(A2144,'Smelter Look-up'!$E$5:$E$700,0)))</f>
        <v/>
      </c>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76.5" customHeight="1">
      <c r="A2145" s="296"/>
      <c r="B2145" s="182" t="str">
        <f>IF(LEN(A2145)=0,"",INDEX('Smelter Look-up'!$A:$A,MATCH($A2145,'Smelter Look-up'!$E:$E,0)))</f>
        <v/>
      </c>
      <c r="C2145" s="186" t="str">
        <f>IF(LEN(A2145)=0,"",INDEX('Smelter Look-up'!$C:$C,MATCH($A2145,'Smelter Look-up'!$E:$E,0)))</f>
        <v/>
      </c>
      <c r="D2145" s="230" t="str">
        <f>IF(ISBLANK(A2145),"",INDEX('Smelter Look-up'!$C$5:$C$700,MATCH(A2145,'Smelter Look-up'!$E$5:$E$700,0)))</f>
        <v/>
      </c>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2"/>
        <v>0</v>
      </c>
      <c r="AB2145" s="228" t="str">
        <f t="shared" si="313"/>
        <v/>
      </c>
    </row>
    <row r="2146" spans="1:28" s="227" customFormat="1" ht="38.25" customHeight="1">
      <c r="A2146" s="296"/>
      <c r="B2146" s="182" t="str">
        <f>IF(LEN(A2146)=0,"",INDEX('Smelter Look-up'!$A:$A,MATCH($A2146,'Smelter Look-up'!$E:$E,0)))</f>
        <v/>
      </c>
      <c r="C2146" s="186" t="str">
        <f>IF(LEN(A2146)=0,"",INDEX('Smelter Look-up'!$C:$C,MATCH($A2146,'Smelter Look-up'!$E:$E,0)))</f>
        <v/>
      </c>
      <c r="D2146" s="230" t="str">
        <f>IF(ISBLANK(A2146),"",INDEX('Smelter Look-up'!$C$5:$C$700,MATCH(A2146,'Smelter Look-up'!$E$5:$E$700,0)))</f>
        <v/>
      </c>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2"/>
        <v>0</v>
      </c>
      <c r="AB2146" s="228" t="str">
        <f t="shared" si="313"/>
        <v/>
      </c>
    </row>
    <row r="2147" spans="1:28" s="227" customFormat="1" ht="20.25">
      <c r="A2147" s="296"/>
      <c r="B2147" s="182" t="str">
        <f>IF(LEN(A2147)=0,"",INDEX('Smelter Look-up'!$A:$A,MATCH($A2147,'Smelter Look-up'!$E:$E,0)))</f>
        <v/>
      </c>
      <c r="C2147" s="186" t="str">
        <f>IF(LEN(A2147)=0,"",INDEX('Smelter Look-up'!$C:$C,MATCH($A2147,'Smelter Look-up'!$E:$E,0)))</f>
        <v/>
      </c>
      <c r="D2147" s="230" t="str">
        <f>IF(ISBLANK(A2147),"",INDEX('Smelter Look-up'!$C$5:$C$700,MATCH(A2147,'Smelter Look-up'!$E$5:$E$700,0)))</f>
        <v/>
      </c>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2"/>
        <v>0</v>
      </c>
      <c r="AB2147" s="228" t="str">
        <f t="shared" si="313"/>
        <v/>
      </c>
    </row>
    <row r="2148" spans="1:28" s="227" customFormat="1" ht="114.75" customHeight="1">
      <c r="A2148" s="296"/>
      <c r="B2148" s="182" t="str">
        <f>IF(LEN(A2148)=0,"",INDEX('Smelter Look-up'!$A:$A,MATCH($A2148,'Smelter Look-up'!$E:$E,0)))</f>
        <v/>
      </c>
      <c r="C2148" s="186" t="str">
        <f>IF(LEN(A2148)=0,"",INDEX('Smelter Look-up'!$C:$C,MATCH($A2148,'Smelter Look-up'!$E:$E,0)))</f>
        <v/>
      </c>
      <c r="D2148" s="230" t="str">
        <f>IF(ISBLANK(A2148),"",INDEX('Smelter Look-up'!$C$5:$C$700,MATCH(A2148,'Smelter Look-up'!$E$5:$E$700,0)))</f>
        <v/>
      </c>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2"/>
        <v>0</v>
      </c>
      <c r="AB2148" s="228" t="str">
        <f t="shared" si="313"/>
        <v/>
      </c>
    </row>
    <row r="2149" spans="1:28" s="227" customFormat="1" ht="51" customHeight="1">
      <c r="A2149" s="296"/>
      <c r="B2149" s="182" t="str">
        <f>IF(LEN(A2149)=0,"",INDEX('Smelter Look-up'!$A:$A,MATCH($A2149,'Smelter Look-up'!$E:$E,0)))</f>
        <v/>
      </c>
      <c r="C2149" s="186" t="str">
        <f>IF(LEN(A2149)=0,"",INDEX('Smelter Look-up'!$C:$C,MATCH($A2149,'Smelter Look-up'!$E:$E,0)))</f>
        <v/>
      </c>
      <c r="D2149" s="230" t="str">
        <f>IF(ISBLANK(A2149),"",INDEX('Smelter Look-up'!$C$5:$C$700,MATCH(A2149,'Smelter Look-up'!$E$5:$E$700,0)))</f>
        <v/>
      </c>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2"/>
        <v>0</v>
      </c>
      <c r="AB2149" s="228" t="str">
        <f t="shared" si="313"/>
        <v/>
      </c>
    </row>
    <row r="2150" spans="1:28" s="227" customFormat="1" ht="76.5" customHeight="1">
      <c r="A2150" s="296"/>
      <c r="B2150" s="182" t="str">
        <f>IF(LEN(A2150)=0,"",INDEX('Smelter Look-up'!$A:$A,MATCH($A2150,'Smelter Look-up'!$E:$E,0)))</f>
        <v/>
      </c>
      <c r="C2150" s="186" t="str">
        <f>IF(LEN(A2150)=0,"",INDEX('Smelter Look-up'!$C:$C,MATCH($A2150,'Smelter Look-up'!$E:$E,0)))</f>
        <v/>
      </c>
      <c r="D2150" s="230" t="str">
        <f>IF(ISBLANK(A2150),"",INDEX('Smelter Look-up'!$C$5:$C$700,MATCH(A2150,'Smelter Look-up'!$E$5:$E$700,0)))</f>
        <v/>
      </c>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2"/>
        <v>0</v>
      </c>
      <c r="AB2150" s="228" t="str">
        <f t="shared" si="313"/>
        <v/>
      </c>
    </row>
    <row r="2151" spans="1:28" s="227" customFormat="1" ht="63.75" customHeight="1">
      <c r="A2151" s="296"/>
      <c r="B2151" s="182" t="str">
        <f>IF(LEN(A2151)=0,"",INDEX('Smelter Look-up'!$A:$A,MATCH($A2151,'Smelter Look-up'!$E:$E,0)))</f>
        <v/>
      </c>
      <c r="C2151" s="186" t="str">
        <f>IF(LEN(A2151)=0,"",INDEX('Smelter Look-up'!$C:$C,MATCH($A2151,'Smelter Look-up'!$E:$E,0)))</f>
        <v/>
      </c>
      <c r="D2151" s="230" t="str">
        <f>IF(ISBLANK(A2151),"",INDEX('Smelter Look-up'!$C$5:$C$700,MATCH(A2151,'Smelter Look-up'!$E$5:$E$700,0)))</f>
        <v/>
      </c>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2"/>
        <v>0</v>
      </c>
      <c r="AB2151" s="228" t="str">
        <f t="shared" si="313"/>
        <v/>
      </c>
    </row>
    <row r="2152" spans="1:28" s="227" customFormat="1" ht="20.25">
      <c r="A2152" s="296"/>
      <c r="B2152" s="182" t="str">
        <f>IF(LEN(A2152)=0,"",INDEX('Smelter Look-up'!$A:$A,MATCH($A2152,'Smelter Look-up'!$E:$E,0)))</f>
        <v/>
      </c>
      <c r="C2152" s="186" t="str">
        <f>IF(LEN(A2152)=0,"",INDEX('Smelter Look-up'!$C:$C,MATCH($A2152,'Smelter Look-up'!$E:$E,0)))</f>
        <v/>
      </c>
      <c r="D2152" s="230" t="str">
        <f>IF(ISBLANK(A2152),"",INDEX('Smelter Look-up'!$C$5:$C$700,MATCH(A2152,'Smelter Look-up'!$E$5:$E$700,0)))</f>
        <v/>
      </c>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2"/>
        <v>0</v>
      </c>
      <c r="AB2152" s="228" t="str">
        <f t="shared" si="313"/>
        <v/>
      </c>
    </row>
    <row r="2153" spans="1:28" s="227" customFormat="1" ht="63.75" customHeight="1">
      <c r="A2153" s="296"/>
      <c r="B2153" s="182" t="str">
        <f>IF(LEN(A2153)=0,"",INDEX('Smelter Look-up'!$A:$A,MATCH($A2153,'Smelter Look-up'!$E:$E,0)))</f>
        <v/>
      </c>
      <c r="C2153" s="186" t="str">
        <f>IF(LEN(A2153)=0,"",INDEX('Smelter Look-up'!$C:$C,MATCH($A2153,'Smelter Look-up'!$E:$E,0)))</f>
        <v/>
      </c>
      <c r="D2153" s="230" t="str">
        <f>IF(ISBLANK(A2153),"",INDEX('Smelter Look-up'!$C$5:$C$700,MATCH(A2153,'Smelter Look-up'!$E$5:$E$700,0)))</f>
        <v/>
      </c>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63.75" customHeight="1">
      <c r="A2154" s="296"/>
      <c r="B2154" s="182" t="str">
        <f>IF(LEN(A2154)=0,"",INDEX('Smelter Look-up'!$A:$A,MATCH($A2154,'Smelter Look-up'!$E:$E,0)))</f>
        <v/>
      </c>
      <c r="C2154" s="186" t="str">
        <f>IF(LEN(A2154)=0,"",INDEX('Smelter Look-up'!$C:$C,MATCH($A2154,'Smelter Look-up'!$E:$E,0)))</f>
        <v/>
      </c>
      <c r="D2154" s="230" t="str">
        <f>IF(ISBLANK(A2154),"",INDEX('Smelter Look-up'!$C$5:$C$700,MATCH(A2154,'Smelter Look-up'!$E$5:$E$700,0)))</f>
        <v/>
      </c>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76.5" customHeight="1">
      <c r="A2155" s="296"/>
      <c r="B2155" s="182" t="str">
        <f>IF(LEN(A2155)=0,"",INDEX('Smelter Look-up'!$A:$A,MATCH($A2155,'Smelter Look-up'!$E:$E,0)))</f>
        <v/>
      </c>
      <c r="C2155" s="186" t="str">
        <f>IF(LEN(A2155)=0,"",INDEX('Smelter Look-up'!$C:$C,MATCH($A2155,'Smelter Look-up'!$E:$E,0)))</f>
        <v/>
      </c>
      <c r="D2155" s="230" t="str">
        <f>IF(ISBLANK(A2155),"",INDEX('Smelter Look-up'!$C$5:$C$700,MATCH(A2155,'Smelter Look-up'!$E$5:$E$700,0)))</f>
        <v/>
      </c>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2"/>
        <v>0</v>
      </c>
      <c r="AB2155" s="228" t="str">
        <f t="shared" si="313"/>
        <v/>
      </c>
    </row>
    <row r="2156" spans="1:28" s="227" customFormat="1" ht="20.25">
      <c r="A2156" s="296"/>
      <c r="B2156" s="182" t="str">
        <f>IF(LEN(A2156)=0,"",INDEX('Smelter Look-up'!$A:$A,MATCH($A2156,'Smelter Look-up'!$E:$E,0)))</f>
        <v/>
      </c>
      <c r="C2156" s="186" t="str">
        <f>IF(LEN(A2156)=0,"",INDEX('Smelter Look-up'!$C:$C,MATCH($A2156,'Smelter Look-up'!$E:$E,0)))</f>
        <v/>
      </c>
      <c r="D2156" s="230" t="str">
        <f>IF(ISBLANK(A2156),"",INDEX('Smelter Look-up'!$C$5:$C$700,MATCH(A2156,'Smelter Look-up'!$E$5:$E$700,0)))</f>
        <v/>
      </c>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2"/>
        <v>0</v>
      </c>
      <c r="AB2156" s="228" t="str">
        <f t="shared" si="313"/>
        <v/>
      </c>
    </row>
    <row r="2157" spans="1:28" s="227" customFormat="1" ht="20.25">
      <c r="A2157" s="296"/>
      <c r="B2157" s="182" t="str">
        <f>IF(LEN(A2157)=0,"",INDEX('Smelter Look-up'!$A:$A,MATCH($A2157,'Smelter Look-up'!$E:$E,0)))</f>
        <v/>
      </c>
      <c r="C2157" s="186" t="str">
        <f>IF(LEN(A2157)=0,"",INDEX('Smelter Look-up'!$C:$C,MATCH($A2157,'Smelter Look-up'!$E:$E,0)))</f>
        <v/>
      </c>
      <c r="D2157" s="230" t="str">
        <f>IF(ISBLANK(A2157),"",INDEX('Smelter Look-up'!$C$5:$C$700,MATCH(A2157,'Smelter Look-up'!$E$5:$E$700,0)))</f>
        <v/>
      </c>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2"/>
        <v>0</v>
      </c>
      <c r="AB2157" s="228" t="str">
        <f t="shared" si="313"/>
        <v/>
      </c>
    </row>
    <row r="2158" spans="1:28" s="227" customFormat="1" ht="63.75" customHeight="1">
      <c r="A2158" s="296"/>
      <c r="B2158" s="182" t="str">
        <f>IF(LEN(A2158)=0,"",INDEX('Smelter Look-up'!$A:$A,MATCH($A2158,'Smelter Look-up'!$E:$E,0)))</f>
        <v/>
      </c>
      <c r="C2158" s="186" t="str">
        <f>IF(LEN(A2158)=0,"",INDEX('Smelter Look-up'!$C:$C,MATCH($A2158,'Smelter Look-up'!$E:$E,0)))</f>
        <v/>
      </c>
      <c r="D2158" s="230" t="str">
        <f>IF(ISBLANK(A2158),"",INDEX('Smelter Look-up'!$C$5:$C$700,MATCH(A2158,'Smelter Look-up'!$E$5:$E$700,0)))</f>
        <v/>
      </c>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2"/>
        <v>0</v>
      </c>
      <c r="AB2158" s="228" t="str">
        <f t="shared" si="313"/>
        <v/>
      </c>
    </row>
    <row r="2159" spans="1:28" s="227" customFormat="1" ht="20.25">
      <c r="A2159" s="296"/>
      <c r="B2159" s="182" t="str">
        <f>IF(LEN(A2159)=0,"",INDEX('Smelter Look-up'!$A:$A,MATCH($A2159,'Smelter Look-up'!$E:$E,0)))</f>
        <v/>
      </c>
      <c r="C2159" s="186" t="str">
        <f>IF(LEN(A2159)=0,"",INDEX('Smelter Look-up'!$C:$C,MATCH($A2159,'Smelter Look-up'!$E:$E,0)))</f>
        <v/>
      </c>
      <c r="D2159" s="230" t="str">
        <f>IF(ISBLANK(A2159),"",INDEX('Smelter Look-up'!$C$5:$C$700,MATCH(A2159,'Smelter Look-up'!$E$5:$E$700,0)))</f>
        <v/>
      </c>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2"/>
        <v>0</v>
      </c>
      <c r="AB2159" s="228" t="str">
        <f t="shared" si="313"/>
        <v/>
      </c>
    </row>
    <row r="2160" spans="1:28" s="227" customFormat="1" ht="20.25">
      <c r="A2160" s="296"/>
      <c r="B2160" s="182" t="str">
        <f>IF(LEN(A2160)=0,"",INDEX('Smelter Look-up'!$A:$A,MATCH($A2160,'Smelter Look-up'!$E:$E,0)))</f>
        <v/>
      </c>
      <c r="C2160" s="186" t="str">
        <f>IF(LEN(A2160)=0,"",INDEX('Smelter Look-up'!$C:$C,MATCH($A2160,'Smelter Look-up'!$E:$E,0)))</f>
        <v/>
      </c>
      <c r="D2160" s="230" t="str">
        <f>IF(ISBLANK(A2160),"",INDEX('Smelter Look-up'!$C$5:$C$700,MATCH(A2160,'Smelter Look-up'!$E$5:$E$700,0)))</f>
        <v/>
      </c>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2"/>
        <v>0</v>
      </c>
      <c r="AB2160" s="228" t="str">
        <f t="shared" si="313"/>
        <v/>
      </c>
    </row>
    <row r="2161" spans="1:28" s="227" customFormat="1" ht="51" customHeight="1">
      <c r="A2161" s="296"/>
      <c r="B2161" s="182" t="str">
        <f>IF(LEN(A2161)=0,"",INDEX('Smelter Look-up'!$A:$A,MATCH($A2161,'Smelter Look-up'!$E:$E,0)))</f>
        <v/>
      </c>
      <c r="C2161" s="186" t="str">
        <f>IF(LEN(A2161)=0,"",INDEX('Smelter Look-up'!$C:$C,MATCH($A2161,'Smelter Look-up'!$E:$E,0)))</f>
        <v/>
      </c>
      <c r="D2161" s="230" t="str">
        <f>IF(ISBLANK(A2161),"",INDEX('Smelter Look-up'!$C$5:$C$700,MATCH(A2161,'Smelter Look-up'!$E$5:$E$700,0)))</f>
        <v/>
      </c>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2"/>
        <v>0</v>
      </c>
      <c r="AB2161" s="228" t="str">
        <f t="shared" si="313"/>
        <v/>
      </c>
    </row>
    <row r="2162" spans="1:28" s="227" customFormat="1" ht="20.25">
      <c r="A2162" s="296"/>
      <c r="B2162" s="182" t="str">
        <f>IF(LEN(A2162)=0,"",INDEX('Smelter Look-up'!$A:$A,MATCH($A2162,'Smelter Look-up'!$E:$E,0)))</f>
        <v/>
      </c>
      <c r="C2162" s="186" t="str">
        <f>IF(LEN(A2162)=0,"",INDEX('Smelter Look-up'!$C:$C,MATCH($A2162,'Smelter Look-up'!$E:$E,0)))</f>
        <v/>
      </c>
      <c r="D2162" s="230" t="str">
        <f>IF(ISBLANK(A2162),"",INDEX('Smelter Look-up'!$C$5:$C$700,MATCH(A2162,'Smelter Look-up'!$E$5:$E$700,0)))</f>
        <v/>
      </c>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2"/>
        <v>0</v>
      </c>
      <c r="AB2162" s="228" t="str">
        <f t="shared" si="313"/>
        <v/>
      </c>
    </row>
    <row r="2163" spans="1:28" s="227" customFormat="1" ht="20.25">
      <c r="A2163" s="296"/>
      <c r="B2163" s="182" t="str">
        <f>IF(LEN(A2163)=0,"",INDEX('Smelter Look-up'!$A:$A,MATCH($A2163,'Smelter Look-up'!$E:$E,0)))</f>
        <v/>
      </c>
      <c r="C2163" s="186" t="str">
        <f>IF(LEN(A2163)=0,"",INDEX('Smelter Look-up'!$C:$C,MATCH($A2163,'Smelter Look-up'!$E:$E,0)))</f>
        <v/>
      </c>
      <c r="D2163" s="230" t="str">
        <f>IF(ISBLANK(A2163),"",INDEX('Smelter Look-up'!$C$5:$C$700,MATCH(A2163,'Smelter Look-up'!$E$5:$E$700,0)))</f>
        <v/>
      </c>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2"/>
        <v>0</v>
      </c>
      <c r="AB2163" s="228" t="str">
        <f t="shared" si="313"/>
        <v/>
      </c>
    </row>
    <row r="2164" spans="1:28" s="227" customFormat="1" ht="20.25">
      <c r="A2164" s="296"/>
      <c r="B2164" s="182" t="str">
        <f>IF(LEN(A2164)=0,"",INDEX('Smelter Look-up'!$A:$A,MATCH($A2164,'Smelter Look-up'!$E:$E,0)))</f>
        <v/>
      </c>
      <c r="C2164" s="186" t="str">
        <f>IF(LEN(A2164)=0,"",INDEX('Smelter Look-up'!$C:$C,MATCH($A2164,'Smelter Look-up'!$E:$E,0)))</f>
        <v/>
      </c>
      <c r="D2164" s="230" t="str">
        <f>IF(ISBLANK(A2164),"",INDEX('Smelter Look-up'!$C$5:$C$700,MATCH(A2164,'Smelter Look-up'!$E$5:$E$700,0)))</f>
        <v/>
      </c>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2"/>
        <v>0</v>
      </c>
      <c r="AB2164" s="228" t="str">
        <f t="shared" si="313"/>
        <v/>
      </c>
    </row>
    <row r="2165" spans="1:28" s="227" customFormat="1" ht="20.25">
      <c r="A2165" s="296"/>
      <c r="B2165" s="182" t="str">
        <f>IF(LEN(A2165)=0,"",INDEX('Smelter Look-up'!$A:$A,MATCH($A2165,'Smelter Look-up'!$E:$E,0)))</f>
        <v/>
      </c>
      <c r="C2165" s="186" t="str">
        <f>IF(LEN(A2165)=0,"",INDEX('Smelter Look-up'!$C:$C,MATCH($A2165,'Smelter Look-up'!$E:$E,0)))</f>
        <v/>
      </c>
      <c r="D2165" s="230" t="str">
        <f>IF(ISBLANK(A2165),"",INDEX('Smelter Look-up'!$C$5:$C$700,MATCH(A2165,'Smelter Look-up'!$E$5:$E$700,0)))</f>
        <v/>
      </c>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2"/>
        <v>0</v>
      </c>
      <c r="AB2165" s="228" t="str">
        <f t="shared" si="313"/>
        <v/>
      </c>
    </row>
    <row r="2166" spans="1:28" s="227" customFormat="1" ht="51" customHeight="1">
      <c r="A2166" s="296"/>
      <c r="B2166" s="182" t="str">
        <f>IF(LEN(A2166)=0,"",INDEX('Smelter Look-up'!$A:$A,MATCH($A2166,'Smelter Look-up'!$E:$E,0)))</f>
        <v/>
      </c>
      <c r="C2166" s="186" t="str">
        <f>IF(LEN(A2166)=0,"",INDEX('Smelter Look-up'!$C:$C,MATCH($A2166,'Smelter Look-up'!$E:$E,0)))</f>
        <v/>
      </c>
      <c r="D2166" s="230" t="str">
        <f>IF(ISBLANK(A2166),"",INDEX('Smelter Look-up'!$C$5:$C$700,MATCH(A2166,'Smelter Look-up'!$E$5:$E$700,0)))</f>
        <v/>
      </c>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2"/>
        <v>0</v>
      </c>
      <c r="AB2166" s="228" t="str">
        <f t="shared" si="313"/>
        <v/>
      </c>
    </row>
    <row r="2167" spans="1:28" s="227" customFormat="1" ht="20.25">
      <c r="A2167" s="296"/>
      <c r="B2167" s="182" t="str">
        <f>IF(LEN(A2167)=0,"",INDEX('Smelter Look-up'!$A:$A,MATCH($A2167,'Smelter Look-up'!$E:$E,0)))</f>
        <v/>
      </c>
      <c r="C2167" s="186" t="str">
        <f>IF(LEN(A2167)=0,"",INDEX('Smelter Look-up'!$C:$C,MATCH($A2167,'Smelter Look-up'!$E:$E,0)))</f>
        <v/>
      </c>
      <c r="D2167" s="230" t="str">
        <f>IF(ISBLANK(A2167),"",INDEX('Smelter Look-up'!$C$5:$C$700,MATCH(A2167,'Smelter Look-up'!$E$5:$E$700,0)))</f>
        <v/>
      </c>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2"/>
        <v>0</v>
      </c>
      <c r="AB2167" s="228" t="str">
        <f t="shared" si="313"/>
        <v/>
      </c>
    </row>
    <row r="2168" spans="1:28" s="227" customFormat="1" ht="20.25">
      <c r="A2168" s="296"/>
      <c r="B2168" s="182" t="str">
        <f>IF(LEN(A2168)=0,"",INDEX('Smelter Look-up'!$A:$A,MATCH($A2168,'Smelter Look-up'!$E:$E,0)))</f>
        <v/>
      </c>
      <c r="C2168" s="186" t="str">
        <f>IF(LEN(A2168)=0,"",INDEX('Smelter Look-up'!$C:$C,MATCH($A2168,'Smelter Look-up'!$E:$E,0)))</f>
        <v/>
      </c>
      <c r="D2168" s="230" t="str">
        <f>IF(ISBLANK(A2168),"",INDEX('Smelter Look-up'!$C$5:$C$700,MATCH(A2168,'Smelter Look-up'!$E$5:$E$700,0)))</f>
        <v/>
      </c>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14">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15">IF(AND(C2168="Smelter not listed",OR(LEN(D2168)=0,LEN(E2168)=0)),1,0)</f>
        <v>0</v>
      </c>
      <c r="AB2168" s="228" t="str">
        <f t="shared" ref="AB2168" si="316">B2168&amp;C2168</f>
        <v/>
      </c>
    </row>
    <row r="2169" spans="1:28" s="227" customFormat="1" ht="51" customHeight="1">
      <c r="A2169" s="296"/>
      <c r="B2169" s="182" t="str">
        <f>IF(LEN(A2169)=0,"",INDEX('Smelter Look-up'!$A:$A,MATCH($A2169,'Smelter Look-up'!$E:$E,0)))</f>
        <v/>
      </c>
      <c r="C2169" s="186" t="str">
        <f>IF(LEN(A2169)=0,"",INDEX('Smelter Look-up'!$C:$C,MATCH($A2169,'Smelter Look-up'!$E:$E,0)))</f>
        <v/>
      </c>
      <c r="D2169" s="230" t="str">
        <f>IF(ISBLANK(A2169),"",INDEX('Smelter Look-up'!$C$5:$C$700,MATCH(A2169,'Smelter Look-up'!$E$5:$E$700,0)))</f>
        <v/>
      </c>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7">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8">IF(AND(C2169="Smelter not listed",OR(LEN(D2169)=0,LEN(E2169)=0)),1,0)</f>
        <v>0</v>
      </c>
      <c r="AB2169" s="228" t="str">
        <f t="shared" ref="AB2169:AB2200" si="319">B2169&amp;C2169</f>
        <v/>
      </c>
    </row>
    <row r="2170" spans="1:28" s="227" customFormat="1" ht="63.75" customHeight="1">
      <c r="A2170" s="296"/>
      <c r="B2170" s="182" t="str">
        <f>IF(LEN(A2170)=0,"",INDEX('Smelter Look-up'!$A:$A,MATCH($A2170,'Smelter Look-up'!$E:$E,0)))</f>
        <v/>
      </c>
      <c r="C2170" s="186" t="str">
        <f>IF(LEN(A2170)=0,"",INDEX('Smelter Look-up'!$C:$C,MATCH($A2170,'Smelter Look-up'!$E:$E,0)))</f>
        <v/>
      </c>
      <c r="D2170" s="230" t="str">
        <f>IF(ISBLANK(A2170),"",INDEX('Smelter Look-up'!$C$5:$C$700,MATCH(A2170,'Smelter Look-up'!$E$5:$E$700,0)))</f>
        <v/>
      </c>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25">
      <c r="A2171" s="296"/>
      <c r="B2171" s="182" t="str">
        <f>IF(LEN(A2171)=0,"",INDEX('Smelter Look-up'!$A:$A,MATCH($A2171,'Smelter Look-up'!$E:$E,0)))</f>
        <v/>
      </c>
      <c r="C2171" s="186" t="str">
        <f>IF(LEN(A2171)=0,"",INDEX('Smelter Look-up'!$C:$C,MATCH($A2171,'Smelter Look-up'!$E:$E,0)))</f>
        <v/>
      </c>
      <c r="D2171" s="230" t="str">
        <f>IF(ISBLANK(A2171),"",INDEX('Smelter Look-up'!$C$5:$C$700,MATCH(A2171,'Smelter Look-up'!$E$5:$E$700,0)))</f>
        <v/>
      </c>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63.75" customHeight="1">
      <c r="A2172" s="296"/>
      <c r="B2172" s="182" t="str">
        <f>IF(LEN(A2172)=0,"",INDEX('Smelter Look-up'!$A:$A,MATCH($A2172,'Smelter Look-up'!$E:$E,0)))</f>
        <v/>
      </c>
      <c r="C2172" s="186" t="str">
        <f>IF(LEN(A2172)=0,"",INDEX('Smelter Look-up'!$C:$C,MATCH($A2172,'Smelter Look-up'!$E:$E,0)))</f>
        <v/>
      </c>
      <c r="D2172" s="230" t="str">
        <f>IF(ISBLANK(A2172),"",INDEX('Smelter Look-up'!$C$5:$C$700,MATCH(A2172,'Smelter Look-up'!$E$5:$E$700,0)))</f>
        <v/>
      </c>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51" customHeight="1">
      <c r="A2173" s="296"/>
      <c r="B2173" s="182" t="str">
        <f>IF(LEN(A2173)=0,"",INDEX('Smelter Look-up'!$A:$A,MATCH($A2173,'Smelter Look-up'!$E:$E,0)))</f>
        <v/>
      </c>
      <c r="C2173" s="186" t="str">
        <f>IF(LEN(A2173)=0,"",INDEX('Smelter Look-up'!$C:$C,MATCH($A2173,'Smelter Look-up'!$E:$E,0)))</f>
        <v/>
      </c>
      <c r="D2173" s="230" t="str">
        <f>IF(ISBLANK(A2173),"",INDEX('Smelter Look-up'!$C$5:$C$700,MATCH(A2173,'Smelter Look-up'!$E$5:$E$700,0)))</f>
        <v/>
      </c>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76.5" customHeight="1">
      <c r="A2174" s="296"/>
      <c r="B2174" s="182" t="str">
        <f>IF(LEN(A2174)=0,"",INDEX('Smelter Look-up'!$A:$A,MATCH($A2174,'Smelter Look-up'!$E:$E,0)))</f>
        <v/>
      </c>
      <c r="C2174" s="186" t="str">
        <f>IF(LEN(A2174)=0,"",INDEX('Smelter Look-up'!$C:$C,MATCH($A2174,'Smelter Look-up'!$E:$E,0)))</f>
        <v/>
      </c>
      <c r="D2174" s="230" t="str">
        <f>IF(ISBLANK(A2174),"",INDEX('Smelter Look-up'!$C$5:$C$700,MATCH(A2174,'Smelter Look-up'!$E$5:$E$700,0)))</f>
        <v/>
      </c>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25">
      <c r="A2175" s="296"/>
      <c r="B2175" s="182" t="str">
        <f>IF(LEN(A2175)=0,"",INDEX('Smelter Look-up'!$A:$A,MATCH($A2175,'Smelter Look-up'!$E:$E,0)))</f>
        <v/>
      </c>
      <c r="C2175" s="186" t="str">
        <f>IF(LEN(A2175)=0,"",INDEX('Smelter Look-up'!$C:$C,MATCH($A2175,'Smelter Look-up'!$E:$E,0)))</f>
        <v/>
      </c>
      <c r="D2175" s="230" t="str">
        <f>IF(ISBLANK(A2175),"",INDEX('Smelter Look-up'!$C$5:$C$700,MATCH(A2175,'Smelter Look-up'!$E$5:$E$700,0)))</f>
        <v/>
      </c>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38.25" customHeight="1">
      <c r="A2176" s="296"/>
      <c r="B2176" s="182" t="str">
        <f>IF(LEN(A2176)=0,"",INDEX('Smelter Look-up'!$A:$A,MATCH($A2176,'Smelter Look-up'!$E:$E,0)))</f>
        <v/>
      </c>
      <c r="C2176" s="186" t="str">
        <f>IF(LEN(A2176)=0,"",INDEX('Smelter Look-up'!$C:$C,MATCH($A2176,'Smelter Look-up'!$E:$E,0)))</f>
        <v/>
      </c>
      <c r="D2176" s="230" t="str">
        <f>IF(ISBLANK(A2176),"",INDEX('Smelter Look-up'!$C$5:$C$700,MATCH(A2176,'Smelter Look-up'!$E$5:$E$700,0)))</f>
        <v/>
      </c>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25">
      <c r="A2177" s="296"/>
      <c r="B2177" s="182" t="str">
        <f>IF(LEN(A2177)=0,"",INDEX('Smelter Look-up'!$A:$A,MATCH($A2177,'Smelter Look-up'!$E:$E,0)))</f>
        <v/>
      </c>
      <c r="C2177" s="186" t="str">
        <f>IF(LEN(A2177)=0,"",INDEX('Smelter Look-up'!$C:$C,MATCH($A2177,'Smelter Look-up'!$E:$E,0)))</f>
        <v/>
      </c>
      <c r="D2177" s="230" t="str">
        <f>IF(ISBLANK(A2177),"",INDEX('Smelter Look-up'!$C$5:$C$700,MATCH(A2177,'Smelter Look-up'!$E$5:$E$700,0)))</f>
        <v/>
      </c>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25">
      <c r="A2178" s="296"/>
      <c r="B2178" s="182" t="str">
        <f>IF(LEN(A2178)=0,"",INDEX('Smelter Look-up'!$A:$A,MATCH($A2178,'Smelter Look-up'!$E:$E,0)))</f>
        <v/>
      </c>
      <c r="C2178" s="186" t="str">
        <f>IF(LEN(A2178)=0,"",INDEX('Smelter Look-up'!$C:$C,MATCH($A2178,'Smelter Look-up'!$E:$E,0)))</f>
        <v/>
      </c>
      <c r="D2178" s="230" t="str">
        <f>IF(ISBLANK(A2178),"",INDEX('Smelter Look-up'!$C$5:$C$700,MATCH(A2178,'Smelter Look-up'!$E$5:$E$700,0)))</f>
        <v/>
      </c>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25">
      <c r="A2179" s="296"/>
      <c r="B2179" s="182" t="str">
        <f>IF(LEN(A2179)=0,"",INDEX('Smelter Look-up'!$A:$A,MATCH($A2179,'Smelter Look-up'!$E:$E,0)))</f>
        <v/>
      </c>
      <c r="C2179" s="186" t="str">
        <f>IF(LEN(A2179)=0,"",INDEX('Smelter Look-up'!$C:$C,MATCH($A2179,'Smelter Look-up'!$E:$E,0)))</f>
        <v/>
      </c>
      <c r="D2179" s="230" t="str">
        <f>IF(ISBLANK(A2179),"",INDEX('Smelter Look-up'!$C$5:$C$700,MATCH(A2179,'Smelter Look-up'!$E$5:$E$700,0)))</f>
        <v/>
      </c>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25">
      <c r="A2180" s="296"/>
      <c r="B2180" s="182" t="str">
        <f>IF(LEN(A2180)=0,"",INDEX('Smelter Look-up'!$A:$A,MATCH($A2180,'Smelter Look-up'!$E:$E,0)))</f>
        <v/>
      </c>
      <c r="C2180" s="186" t="str">
        <f>IF(LEN(A2180)=0,"",INDEX('Smelter Look-up'!$C:$C,MATCH($A2180,'Smelter Look-up'!$E:$E,0)))</f>
        <v/>
      </c>
      <c r="D2180" s="230" t="str">
        <f>IF(ISBLANK(A2180),"",INDEX('Smelter Look-up'!$C$5:$C$700,MATCH(A2180,'Smelter Look-up'!$E$5:$E$700,0)))</f>
        <v/>
      </c>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25">
      <c r="A2181" s="296"/>
      <c r="B2181" s="182" t="str">
        <f>IF(LEN(A2181)=0,"",INDEX('Smelter Look-up'!$A:$A,MATCH($A2181,'Smelter Look-up'!$E:$E,0)))</f>
        <v/>
      </c>
      <c r="C2181" s="186" t="str">
        <f>IF(LEN(A2181)=0,"",INDEX('Smelter Look-up'!$C:$C,MATCH($A2181,'Smelter Look-up'!$E:$E,0)))</f>
        <v/>
      </c>
      <c r="D2181" s="230" t="str">
        <f>IF(ISBLANK(A2181),"",INDEX('Smelter Look-up'!$C$5:$C$700,MATCH(A2181,'Smelter Look-up'!$E$5:$E$700,0)))</f>
        <v/>
      </c>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51" customHeight="1">
      <c r="A2182" s="296"/>
      <c r="B2182" s="182" t="str">
        <f>IF(LEN(A2182)=0,"",INDEX('Smelter Look-up'!$A:$A,MATCH($A2182,'Smelter Look-up'!$E:$E,0)))</f>
        <v/>
      </c>
      <c r="C2182" s="186" t="str">
        <f>IF(LEN(A2182)=0,"",INDEX('Smelter Look-up'!$C:$C,MATCH($A2182,'Smelter Look-up'!$E:$E,0)))</f>
        <v/>
      </c>
      <c r="D2182" s="230" t="str">
        <f>IF(ISBLANK(A2182),"",INDEX('Smelter Look-up'!$C$5:$C$700,MATCH(A2182,'Smelter Look-up'!$E$5:$E$700,0)))</f>
        <v/>
      </c>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51" customHeight="1">
      <c r="A2183" s="296"/>
      <c r="B2183" s="182" t="str">
        <f>IF(LEN(A2183)=0,"",INDEX('Smelter Look-up'!$A:$A,MATCH($A2183,'Smelter Look-up'!$E:$E,0)))</f>
        <v/>
      </c>
      <c r="C2183" s="186" t="str">
        <f>IF(LEN(A2183)=0,"",INDEX('Smelter Look-up'!$C:$C,MATCH($A2183,'Smelter Look-up'!$E:$E,0)))</f>
        <v/>
      </c>
      <c r="D2183" s="230" t="str">
        <f>IF(ISBLANK(A2183),"",INDEX('Smelter Look-up'!$C$5:$C$700,MATCH(A2183,'Smelter Look-up'!$E$5:$E$700,0)))</f>
        <v/>
      </c>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8"/>
        <v>0</v>
      </c>
      <c r="AB2183" s="228" t="str">
        <f t="shared" si="319"/>
        <v/>
      </c>
    </row>
    <row r="2184" spans="1:28" s="227" customFormat="1" ht="20.25">
      <c r="A2184" s="296"/>
      <c r="B2184" s="182" t="str">
        <f>IF(LEN(A2184)=0,"",INDEX('Smelter Look-up'!$A:$A,MATCH($A2184,'Smelter Look-up'!$E:$E,0)))</f>
        <v/>
      </c>
      <c r="C2184" s="186" t="str">
        <f>IF(LEN(A2184)=0,"",INDEX('Smelter Look-up'!$C:$C,MATCH($A2184,'Smelter Look-up'!$E:$E,0)))</f>
        <v/>
      </c>
      <c r="D2184" s="230" t="str">
        <f>IF(ISBLANK(A2184),"",INDEX('Smelter Look-up'!$C$5:$C$700,MATCH(A2184,'Smelter Look-up'!$E$5:$E$700,0)))</f>
        <v/>
      </c>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8"/>
        <v>0</v>
      </c>
      <c r="AB2184" s="228" t="str">
        <f t="shared" si="319"/>
        <v/>
      </c>
    </row>
    <row r="2185" spans="1:28" s="227" customFormat="1" ht="20.25">
      <c r="A2185" s="296"/>
      <c r="B2185" s="182" t="str">
        <f>IF(LEN(A2185)=0,"",INDEX('Smelter Look-up'!$A:$A,MATCH($A2185,'Smelter Look-up'!$E:$E,0)))</f>
        <v/>
      </c>
      <c r="C2185" s="186" t="str">
        <f>IF(LEN(A2185)=0,"",INDEX('Smelter Look-up'!$C:$C,MATCH($A2185,'Smelter Look-up'!$E:$E,0)))</f>
        <v/>
      </c>
      <c r="D2185" s="230" t="str">
        <f>IF(ISBLANK(A2185),"",INDEX('Smelter Look-up'!$C$5:$C$700,MATCH(A2185,'Smelter Look-up'!$E$5:$E$700,0)))</f>
        <v/>
      </c>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25">
      <c r="A2186" s="296"/>
      <c r="B2186" s="182" t="str">
        <f>IF(LEN(A2186)=0,"",INDEX('Smelter Look-up'!$A:$A,MATCH($A2186,'Smelter Look-up'!$E:$E,0)))</f>
        <v/>
      </c>
      <c r="C2186" s="186" t="str">
        <f>IF(LEN(A2186)=0,"",INDEX('Smelter Look-up'!$C:$C,MATCH($A2186,'Smelter Look-up'!$E:$E,0)))</f>
        <v/>
      </c>
      <c r="D2186" s="230" t="str">
        <f>IF(ISBLANK(A2186),"",INDEX('Smelter Look-up'!$C$5:$C$700,MATCH(A2186,'Smelter Look-up'!$E$5:$E$700,0)))</f>
        <v/>
      </c>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76.5" customHeight="1">
      <c r="A2187" s="296"/>
      <c r="B2187" s="182" t="str">
        <f>IF(LEN(A2187)=0,"",INDEX('Smelter Look-up'!$A:$A,MATCH($A2187,'Smelter Look-up'!$E:$E,0)))</f>
        <v/>
      </c>
      <c r="C2187" s="186" t="str">
        <f>IF(LEN(A2187)=0,"",INDEX('Smelter Look-up'!$C:$C,MATCH($A2187,'Smelter Look-up'!$E:$E,0)))</f>
        <v/>
      </c>
      <c r="D2187" s="230" t="str">
        <f>IF(ISBLANK(A2187),"",INDEX('Smelter Look-up'!$C$5:$C$700,MATCH(A2187,'Smelter Look-up'!$E$5:$E$700,0)))</f>
        <v/>
      </c>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25">
      <c r="A2188" s="296"/>
      <c r="B2188" s="182" t="str">
        <f>IF(LEN(A2188)=0,"",INDEX('Smelter Look-up'!$A:$A,MATCH($A2188,'Smelter Look-up'!$E:$E,0)))</f>
        <v/>
      </c>
      <c r="C2188" s="186" t="str">
        <f>IF(LEN(A2188)=0,"",INDEX('Smelter Look-up'!$C:$C,MATCH($A2188,'Smelter Look-up'!$E:$E,0)))</f>
        <v/>
      </c>
      <c r="D2188" s="230" t="str">
        <f>IF(ISBLANK(A2188),"",INDEX('Smelter Look-up'!$C$5:$C$700,MATCH(A2188,'Smelter Look-up'!$E$5:$E$700,0)))</f>
        <v/>
      </c>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7"/>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8"/>
        <v>0</v>
      </c>
      <c r="AB2188" s="228" t="str">
        <f t="shared" si="319"/>
        <v/>
      </c>
    </row>
    <row r="2189" spans="1:28" s="227" customFormat="1" ht="25.5" customHeight="1">
      <c r="A2189" s="296"/>
      <c r="B2189" s="182" t="str">
        <f>IF(LEN(A2189)=0,"",INDEX('Smelter Look-up'!$A:$A,MATCH($A2189,'Smelter Look-up'!$E:$E,0)))</f>
        <v/>
      </c>
      <c r="C2189" s="186" t="str">
        <f>IF(LEN(A2189)=0,"",INDEX('Smelter Look-up'!$C:$C,MATCH($A2189,'Smelter Look-up'!$E:$E,0)))</f>
        <v/>
      </c>
      <c r="D2189" s="230" t="str">
        <f>IF(ISBLANK(A2189),"",INDEX('Smelter Look-up'!$C$5:$C$700,MATCH(A2189,'Smelter Look-up'!$E$5:$E$700,0)))</f>
        <v/>
      </c>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8"/>
        <v>0</v>
      </c>
      <c r="AB2189" s="228" t="str">
        <f t="shared" si="319"/>
        <v/>
      </c>
    </row>
    <row r="2190" spans="1:28" s="227" customFormat="1" ht="20.25">
      <c r="A2190" s="296"/>
      <c r="B2190" s="182" t="str">
        <f>IF(LEN(A2190)=0,"",INDEX('Smelter Look-up'!$A:$A,MATCH($A2190,'Smelter Look-up'!$E:$E,0)))</f>
        <v/>
      </c>
      <c r="C2190" s="186" t="str">
        <f>IF(LEN(A2190)=0,"",INDEX('Smelter Look-up'!$C:$C,MATCH($A2190,'Smelter Look-up'!$E:$E,0)))</f>
        <v/>
      </c>
      <c r="D2190" s="230" t="str">
        <f>IF(ISBLANK(A2190),"",INDEX('Smelter Look-up'!$C$5:$C$700,MATCH(A2190,'Smelter Look-up'!$E$5:$E$700,0)))</f>
        <v/>
      </c>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8"/>
        <v>0</v>
      </c>
      <c r="AB2190" s="228" t="str">
        <f t="shared" si="319"/>
        <v/>
      </c>
    </row>
    <row r="2191" spans="1:28" s="227" customFormat="1" ht="20.25">
      <c r="A2191" s="296"/>
      <c r="B2191" s="182" t="str">
        <f>IF(LEN(A2191)=0,"",INDEX('Smelter Look-up'!$A:$A,MATCH($A2191,'Smelter Look-up'!$E:$E,0)))</f>
        <v/>
      </c>
      <c r="C2191" s="186" t="str">
        <f>IF(LEN(A2191)=0,"",INDEX('Smelter Look-up'!$C:$C,MATCH($A2191,'Smelter Look-up'!$E:$E,0)))</f>
        <v/>
      </c>
      <c r="D2191" s="230" t="str">
        <f>IF(ISBLANK(A2191),"",INDEX('Smelter Look-up'!$C$5:$C$700,MATCH(A2191,'Smelter Look-up'!$E$5:$E$700,0)))</f>
        <v/>
      </c>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8"/>
        <v>0</v>
      </c>
      <c r="AB2191" s="228" t="str">
        <f t="shared" si="319"/>
        <v/>
      </c>
    </row>
    <row r="2192" spans="1:28" s="227" customFormat="1" ht="20.25">
      <c r="A2192" s="296"/>
      <c r="B2192" s="182" t="str">
        <f>IF(LEN(A2192)=0,"",INDEX('Smelter Look-up'!$A:$A,MATCH($A2192,'Smelter Look-up'!$E:$E,0)))</f>
        <v/>
      </c>
      <c r="C2192" s="186" t="str">
        <f>IF(LEN(A2192)=0,"",INDEX('Smelter Look-up'!$C:$C,MATCH($A2192,'Smelter Look-up'!$E:$E,0)))</f>
        <v/>
      </c>
      <c r="D2192" s="230" t="str">
        <f>IF(ISBLANK(A2192),"",INDEX('Smelter Look-up'!$C$5:$C$700,MATCH(A2192,'Smelter Look-up'!$E$5:$E$700,0)))</f>
        <v/>
      </c>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8"/>
        <v>0</v>
      </c>
      <c r="AB2192" s="228" t="str">
        <f t="shared" si="319"/>
        <v/>
      </c>
    </row>
    <row r="2193" spans="1:28" s="227" customFormat="1" ht="20.25">
      <c r="A2193" s="296"/>
      <c r="B2193" s="182" t="str">
        <f>IF(LEN(A2193)=0,"",INDEX('Smelter Look-up'!$A:$A,MATCH($A2193,'Smelter Look-up'!$E:$E,0)))</f>
        <v/>
      </c>
      <c r="C2193" s="186" t="str">
        <f>IF(LEN(A2193)=0,"",INDEX('Smelter Look-up'!$C:$C,MATCH($A2193,'Smelter Look-up'!$E:$E,0)))</f>
        <v/>
      </c>
      <c r="D2193" s="230" t="str">
        <f>IF(ISBLANK(A2193),"",INDEX('Smelter Look-up'!$C$5:$C$700,MATCH(A2193,'Smelter Look-up'!$E$5:$E$700,0)))</f>
        <v/>
      </c>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8"/>
        <v>0</v>
      </c>
      <c r="AB2193" s="228" t="str">
        <f t="shared" si="319"/>
        <v/>
      </c>
    </row>
    <row r="2194" spans="1:28" s="227" customFormat="1" ht="20.25">
      <c r="A2194" s="296"/>
      <c r="B2194" s="182" t="str">
        <f>IF(LEN(A2194)=0,"",INDEX('Smelter Look-up'!$A:$A,MATCH($A2194,'Smelter Look-up'!$E:$E,0)))</f>
        <v/>
      </c>
      <c r="C2194" s="186" t="str">
        <f>IF(LEN(A2194)=0,"",INDEX('Smelter Look-up'!$C:$C,MATCH($A2194,'Smelter Look-up'!$E:$E,0)))</f>
        <v/>
      </c>
      <c r="D2194" s="230" t="str">
        <f>IF(ISBLANK(A2194),"",INDEX('Smelter Look-up'!$C$5:$C$700,MATCH(A2194,'Smelter Look-up'!$E$5:$E$700,0)))</f>
        <v/>
      </c>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8"/>
        <v>0</v>
      </c>
      <c r="AB2194" s="228" t="str">
        <f t="shared" si="319"/>
        <v/>
      </c>
    </row>
    <row r="2195" spans="1:28" s="227" customFormat="1" ht="20.25">
      <c r="A2195" s="296"/>
      <c r="B2195" s="182" t="str">
        <f>IF(LEN(A2195)=0,"",INDEX('Smelter Look-up'!$A:$A,MATCH($A2195,'Smelter Look-up'!$E:$E,0)))</f>
        <v/>
      </c>
      <c r="C2195" s="186" t="str">
        <f>IF(LEN(A2195)=0,"",INDEX('Smelter Look-up'!$C:$C,MATCH($A2195,'Smelter Look-up'!$E:$E,0)))</f>
        <v/>
      </c>
      <c r="D2195" s="230" t="str">
        <f>IF(ISBLANK(A2195),"",INDEX('Smelter Look-up'!$C$5:$C$700,MATCH(A2195,'Smelter Look-up'!$E$5:$E$700,0)))</f>
        <v/>
      </c>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8"/>
        <v>0</v>
      </c>
      <c r="AB2195" s="228" t="str">
        <f t="shared" si="319"/>
        <v/>
      </c>
    </row>
    <row r="2196" spans="1:28" s="227" customFormat="1" ht="25.5" customHeight="1">
      <c r="A2196" s="296"/>
      <c r="B2196" s="182" t="str">
        <f>IF(LEN(A2196)=0,"",INDEX('Smelter Look-up'!$A:$A,MATCH($A2196,'Smelter Look-up'!$E:$E,0)))</f>
        <v/>
      </c>
      <c r="C2196" s="186" t="str">
        <f>IF(LEN(A2196)=0,"",INDEX('Smelter Look-up'!$C:$C,MATCH($A2196,'Smelter Look-up'!$E:$E,0)))</f>
        <v/>
      </c>
      <c r="D2196" s="230" t="str">
        <f>IF(ISBLANK(A2196),"",INDEX('Smelter Look-up'!$C$5:$C$700,MATCH(A2196,'Smelter Look-up'!$E$5:$E$700,0)))</f>
        <v/>
      </c>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8"/>
        <v>0</v>
      </c>
      <c r="AB2196" s="228" t="str">
        <f t="shared" si="319"/>
        <v/>
      </c>
    </row>
    <row r="2197" spans="1:28" s="227" customFormat="1" ht="20.25">
      <c r="A2197" s="296"/>
      <c r="B2197" s="182" t="str">
        <f>IF(LEN(A2197)=0,"",INDEX('Smelter Look-up'!$A:$A,MATCH($A2197,'Smelter Look-up'!$E:$E,0)))</f>
        <v/>
      </c>
      <c r="C2197" s="186" t="str">
        <f>IF(LEN(A2197)=0,"",INDEX('Smelter Look-up'!$C:$C,MATCH($A2197,'Smelter Look-up'!$E:$E,0)))</f>
        <v/>
      </c>
      <c r="D2197" s="230" t="str">
        <f>IF(ISBLANK(A2197),"",INDEX('Smelter Look-up'!$C$5:$C$700,MATCH(A2197,'Smelter Look-up'!$E$5:$E$700,0)))</f>
        <v/>
      </c>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8"/>
        <v>0</v>
      </c>
      <c r="AB2197" s="228" t="str">
        <f t="shared" si="319"/>
        <v/>
      </c>
    </row>
    <row r="2198" spans="1:28" s="227" customFormat="1" ht="20.25">
      <c r="A2198" s="296"/>
      <c r="B2198" s="182" t="str">
        <f>IF(LEN(A2198)=0,"",INDEX('Smelter Look-up'!$A:$A,MATCH($A2198,'Smelter Look-up'!$E:$E,0)))</f>
        <v/>
      </c>
      <c r="C2198" s="186" t="str">
        <f>IF(LEN(A2198)=0,"",INDEX('Smelter Look-up'!$C:$C,MATCH($A2198,'Smelter Look-up'!$E:$E,0)))</f>
        <v/>
      </c>
      <c r="D2198" s="230" t="str">
        <f>IF(ISBLANK(A2198),"",INDEX('Smelter Look-up'!$C$5:$C$700,MATCH(A2198,'Smelter Look-up'!$E$5:$E$700,0)))</f>
        <v/>
      </c>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8"/>
        <v>0</v>
      </c>
      <c r="AB2198" s="228" t="str">
        <f t="shared" si="319"/>
        <v/>
      </c>
    </row>
    <row r="2199" spans="1:28" s="227" customFormat="1" ht="20.25">
      <c r="A2199" s="296"/>
      <c r="B2199" s="182" t="str">
        <f>IF(LEN(A2199)=0,"",INDEX('Smelter Look-up'!$A:$A,MATCH($A2199,'Smelter Look-up'!$E:$E,0)))</f>
        <v/>
      </c>
      <c r="C2199" s="186" t="str">
        <f>IF(LEN(A2199)=0,"",INDEX('Smelter Look-up'!$C:$C,MATCH($A2199,'Smelter Look-up'!$E:$E,0)))</f>
        <v/>
      </c>
      <c r="D2199" s="230" t="str">
        <f>IF(ISBLANK(A2199),"",INDEX('Smelter Look-up'!$C$5:$C$700,MATCH(A2199,'Smelter Look-up'!$E$5:$E$700,0)))</f>
        <v/>
      </c>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8"/>
        <v>0</v>
      </c>
      <c r="AB2199" s="228" t="str">
        <f t="shared" si="319"/>
        <v/>
      </c>
    </row>
    <row r="2200" spans="1:28" s="227" customFormat="1" ht="204" customHeight="1">
      <c r="A2200" s="296"/>
      <c r="B2200" s="182" t="str">
        <f>IF(LEN(A2200)=0,"",INDEX('Smelter Look-up'!$A:$A,MATCH($A2200,'Smelter Look-up'!$E:$E,0)))</f>
        <v/>
      </c>
      <c r="C2200" s="186" t="str">
        <f>IF(LEN(A2200)=0,"",INDEX('Smelter Look-up'!$C:$C,MATCH($A2200,'Smelter Look-up'!$E:$E,0)))</f>
        <v/>
      </c>
      <c r="D2200" s="230" t="str">
        <f>IF(ISBLANK(A2200),"",INDEX('Smelter Look-up'!$C$5:$C$700,MATCH(A2200,'Smelter Look-up'!$E$5:$E$700,0)))</f>
        <v/>
      </c>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8"/>
        <v>0</v>
      </c>
      <c r="AB2200" s="228" t="str">
        <f t="shared" si="319"/>
        <v/>
      </c>
    </row>
    <row r="2201" spans="1:28" s="227" customFormat="1" ht="20.25">
      <c r="A2201" s="296"/>
      <c r="B2201" s="182" t="str">
        <f>IF(LEN(A2201)=0,"",INDEX('Smelter Look-up'!$A:$A,MATCH($A2201,'Smelter Look-up'!$E:$E,0)))</f>
        <v/>
      </c>
      <c r="C2201" s="186" t="str">
        <f>IF(LEN(A2201)=0,"",INDEX('Smelter Look-up'!$C:$C,MATCH($A2201,'Smelter Look-up'!$E:$E,0)))</f>
        <v/>
      </c>
      <c r="D2201" s="230" t="str">
        <f>IF(ISBLANK(A2201),"",INDEX('Smelter Look-up'!$C$5:$C$700,MATCH(A2201,'Smelter Look-up'!$E$5:$E$700,0)))</f>
        <v/>
      </c>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20">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21">IF(AND(C2201="Smelter not listed",OR(LEN(D2201)=0,LEN(E2201)=0)),1,0)</f>
        <v>0</v>
      </c>
      <c r="AB2201" s="228" t="str">
        <f t="shared" ref="AB2201:AB2231" si="322">B2201&amp;C2201</f>
        <v/>
      </c>
    </row>
    <row r="2202" spans="1:28" s="227" customFormat="1" ht="20.25">
      <c r="A2202" s="296"/>
      <c r="B2202" s="182" t="str">
        <f>IF(LEN(A2202)=0,"",INDEX('Smelter Look-up'!$A:$A,MATCH($A2202,'Smelter Look-up'!$E:$E,0)))</f>
        <v/>
      </c>
      <c r="C2202" s="186" t="str">
        <f>IF(LEN(A2202)=0,"",INDEX('Smelter Look-up'!$C:$C,MATCH($A2202,'Smelter Look-up'!$E:$E,0)))</f>
        <v/>
      </c>
      <c r="D2202" s="230" t="str">
        <f>IF(ISBLANK(A2202),"",INDEX('Smelter Look-up'!$C$5:$C$700,MATCH(A2202,'Smelter Look-up'!$E$5:$E$700,0)))</f>
        <v/>
      </c>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5.5" customHeight="1">
      <c r="A2203" s="296"/>
      <c r="B2203" s="182" t="str">
        <f>IF(LEN(A2203)=0,"",INDEX('Smelter Look-up'!$A:$A,MATCH($A2203,'Smelter Look-up'!$E:$E,0)))</f>
        <v/>
      </c>
      <c r="C2203" s="186" t="str">
        <f>IF(LEN(A2203)=0,"",INDEX('Smelter Look-up'!$C:$C,MATCH($A2203,'Smelter Look-up'!$E:$E,0)))</f>
        <v/>
      </c>
      <c r="D2203" s="230" t="str">
        <f>IF(ISBLANK(A2203),"",INDEX('Smelter Look-up'!$C$5:$C$700,MATCH(A2203,'Smelter Look-up'!$E$5:$E$700,0)))</f>
        <v/>
      </c>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296"/>
      <c r="B2204" s="182" t="str">
        <f>IF(LEN(A2204)=0,"",INDEX('Smelter Look-up'!$A:$A,MATCH($A2204,'Smelter Look-up'!$E:$E,0)))</f>
        <v/>
      </c>
      <c r="C2204" s="186" t="str">
        <f>IF(LEN(A2204)=0,"",INDEX('Smelter Look-up'!$C:$C,MATCH($A2204,'Smelter Look-up'!$E:$E,0)))</f>
        <v/>
      </c>
      <c r="D2204" s="230" t="str">
        <f>IF(ISBLANK(A2204),"",INDEX('Smelter Look-up'!$C$5:$C$700,MATCH(A2204,'Smelter Look-up'!$E$5:$E$700,0)))</f>
        <v/>
      </c>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25">
      <c r="A2205" s="296"/>
      <c r="B2205" s="182" t="str">
        <f>IF(LEN(A2205)=0,"",INDEX('Smelter Look-up'!$A:$A,MATCH($A2205,'Smelter Look-up'!$E:$E,0)))</f>
        <v/>
      </c>
      <c r="C2205" s="186" t="str">
        <f>IF(LEN(A2205)=0,"",INDEX('Smelter Look-up'!$C:$C,MATCH($A2205,'Smelter Look-up'!$E:$E,0)))</f>
        <v/>
      </c>
      <c r="D2205" s="230" t="str">
        <f>IF(ISBLANK(A2205),"",INDEX('Smelter Look-up'!$C$5:$C$700,MATCH(A2205,'Smelter Look-up'!$E$5:$E$700,0)))</f>
        <v/>
      </c>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89.25" customHeight="1">
      <c r="A2206" s="296"/>
      <c r="B2206" s="182" t="str">
        <f>IF(LEN(A2206)=0,"",INDEX('Smelter Look-up'!$A:$A,MATCH($A2206,'Smelter Look-up'!$E:$E,0)))</f>
        <v/>
      </c>
      <c r="C2206" s="186" t="str">
        <f>IF(LEN(A2206)=0,"",INDEX('Smelter Look-up'!$C:$C,MATCH($A2206,'Smelter Look-up'!$E:$E,0)))</f>
        <v/>
      </c>
      <c r="D2206" s="230" t="str">
        <f>IF(ISBLANK(A2206),"",INDEX('Smelter Look-up'!$C$5:$C$700,MATCH(A2206,'Smelter Look-up'!$E$5:$E$700,0)))</f>
        <v/>
      </c>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51" customHeight="1">
      <c r="A2207" s="296"/>
      <c r="B2207" s="182" t="str">
        <f>IF(LEN(A2207)=0,"",INDEX('Smelter Look-up'!$A:$A,MATCH($A2207,'Smelter Look-up'!$E:$E,0)))</f>
        <v/>
      </c>
      <c r="C2207" s="186" t="str">
        <f>IF(LEN(A2207)=0,"",INDEX('Smelter Look-up'!$C:$C,MATCH($A2207,'Smelter Look-up'!$E:$E,0)))</f>
        <v/>
      </c>
      <c r="D2207" s="230" t="str">
        <f>IF(ISBLANK(A2207),"",INDEX('Smelter Look-up'!$C$5:$C$700,MATCH(A2207,'Smelter Look-up'!$E$5:$E$700,0)))</f>
        <v/>
      </c>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25">
      <c r="A2208" s="296"/>
      <c r="B2208" s="182" t="str">
        <f>IF(LEN(A2208)=0,"",INDEX('Smelter Look-up'!$A:$A,MATCH($A2208,'Smelter Look-up'!$E:$E,0)))</f>
        <v/>
      </c>
      <c r="C2208" s="186" t="str">
        <f>IF(LEN(A2208)=0,"",INDEX('Smelter Look-up'!$C:$C,MATCH($A2208,'Smelter Look-up'!$E:$E,0)))</f>
        <v/>
      </c>
      <c r="D2208" s="230" t="str">
        <f>IF(ISBLANK(A2208),"",INDEX('Smelter Look-up'!$C$5:$C$700,MATCH(A2208,'Smelter Look-up'!$E$5:$E$700,0)))</f>
        <v/>
      </c>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25">
      <c r="A2209" s="296"/>
      <c r="B2209" s="182" t="str">
        <f>IF(LEN(A2209)=0,"",INDEX('Smelter Look-up'!$A:$A,MATCH($A2209,'Smelter Look-up'!$E:$E,0)))</f>
        <v/>
      </c>
      <c r="C2209" s="186" t="str">
        <f>IF(LEN(A2209)=0,"",INDEX('Smelter Look-up'!$C:$C,MATCH($A2209,'Smelter Look-up'!$E:$E,0)))</f>
        <v/>
      </c>
      <c r="D2209" s="230" t="str">
        <f>IF(ISBLANK(A2209),"",INDEX('Smelter Look-up'!$C$5:$C$700,MATCH(A2209,'Smelter Look-up'!$E$5:$E$700,0)))</f>
        <v/>
      </c>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1"/>
        <v>0</v>
      </c>
      <c r="AB2209" s="228" t="str">
        <f t="shared" si="322"/>
        <v/>
      </c>
    </row>
    <row r="2210" spans="1:28" s="227" customFormat="1" ht="114.75" customHeight="1">
      <c r="A2210" s="296"/>
      <c r="B2210" s="182" t="str">
        <f>IF(LEN(A2210)=0,"",INDEX('Smelter Look-up'!$A:$A,MATCH($A2210,'Smelter Look-up'!$E:$E,0)))</f>
        <v/>
      </c>
      <c r="C2210" s="186" t="str">
        <f>IF(LEN(A2210)=0,"",INDEX('Smelter Look-up'!$C:$C,MATCH($A2210,'Smelter Look-up'!$E:$E,0)))</f>
        <v/>
      </c>
      <c r="D2210" s="230" t="str">
        <f>IF(ISBLANK(A2210),"",INDEX('Smelter Look-up'!$C$5:$C$700,MATCH(A2210,'Smelter Look-up'!$E$5:$E$700,0)))</f>
        <v/>
      </c>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1"/>
        <v>0</v>
      </c>
      <c r="AB2210" s="228" t="str">
        <f t="shared" si="322"/>
        <v/>
      </c>
    </row>
    <row r="2211" spans="1:28" s="227" customFormat="1" ht="76.5" customHeight="1">
      <c r="A2211" s="296"/>
      <c r="B2211" s="182" t="str">
        <f>IF(LEN(A2211)=0,"",INDEX('Smelter Look-up'!$A:$A,MATCH($A2211,'Smelter Look-up'!$E:$E,0)))</f>
        <v/>
      </c>
      <c r="C2211" s="186" t="str">
        <f>IF(LEN(A2211)=0,"",INDEX('Smelter Look-up'!$C:$C,MATCH($A2211,'Smelter Look-up'!$E:$E,0)))</f>
        <v/>
      </c>
      <c r="D2211" s="230" t="str">
        <f>IF(ISBLANK(A2211),"",INDEX('Smelter Look-up'!$C$5:$C$700,MATCH(A2211,'Smelter Look-up'!$E$5:$E$700,0)))</f>
        <v/>
      </c>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1"/>
        <v>0</v>
      </c>
      <c r="AB2211" s="228" t="str">
        <f t="shared" si="322"/>
        <v/>
      </c>
    </row>
    <row r="2212" spans="1:28" s="227" customFormat="1" ht="20.25">
      <c r="A2212" s="296"/>
      <c r="B2212" s="182" t="str">
        <f>IF(LEN(A2212)=0,"",INDEX('Smelter Look-up'!$A:$A,MATCH($A2212,'Smelter Look-up'!$E:$E,0)))</f>
        <v/>
      </c>
      <c r="C2212" s="186" t="str">
        <f>IF(LEN(A2212)=0,"",INDEX('Smelter Look-up'!$C:$C,MATCH($A2212,'Smelter Look-up'!$E:$E,0)))</f>
        <v/>
      </c>
      <c r="D2212" s="230" t="str">
        <f>IF(ISBLANK(A2212),"",INDEX('Smelter Look-up'!$C$5:$C$700,MATCH(A2212,'Smelter Look-up'!$E$5:$E$700,0)))</f>
        <v/>
      </c>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1"/>
        <v>0</v>
      </c>
      <c r="AB2212" s="228" t="str">
        <f t="shared" si="322"/>
        <v/>
      </c>
    </row>
    <row r="2213" spans="1:28" s="227" customFormat="1" ht="76.5" customHeight="1">
      <c r="A2213" s="296"/>
      <c r="B2213" s="182" t="str">
        <f>IF(LEN(A2213)=0,"",INDEX('Smelter Look-up'!$A:$A,MATCH($A2213,'Smelter Look-up'!$E:$E,0)))</f>
        <v/>
      </c>
      <c r="C2213" s="186" t="str">
        <f>IF(LEN(A2213)=0,"",INDEX('Smelter Look-up'!$C:$C,MATCH($A2213,'Smelter Look-up'!$E:$E,0)))</f>
        <v/>
      </c>
      <c r="D2213" s="230" t="str">
        <f>IF(ISBLANK(A2213),"",INDEX('Smelter Look-up'!$C$5:$C$700,MATCH(A2213,'Smelter Look-up'!$E$5:$E$700,0)))</f>
        <v/>
      </c>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1"/>
        <v>0</v>
      </c>
      <c r="AB2213" s="228" t="str">
        <f t="shared" si="322"/>
        <v/>
      </c>
    </row>
    <row r="2214" spans="1:28" s="227" customFormat="1" ht="20.25">
      <c r="A2214" s="296"/>
      <c r="B2214" s="182" t="str">
        <f>IF(LEN(A2214)=0,"",INDEX('Smelter Look-up'!$A:$A,MATCH($A2214,'Smelter Look-up'!$E:$E,0)))</f>
        <v/>
      </c>
      <c r="C2214" s="186" t="str">
        <f>IF(LEN(A2214)=0,"",INDEX('Smelter Look-up'!$C:$C,MATCH($A2214,'Smelter Look-up'!$E:$E,0)))</f>
        <v/>
      </c>
      <c r="D2214" s="230" t="str">
        <f>IF(ISBLANK(A2214),"",INDEX('Smelter Look-up'!$C$5:$C$700,MATCH(A2214,'Smelter Look-up'!$E$5:$E$700,0)))</f>
        <v/>
      </c>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1"/>
        <v>0</v>
      </c>
      <c r="AB2214" s="228" t="str">
        <f t="shared" si="322"/>
        <v/>
      </c>
    </row>
    <row r="2215" spans="1:28" s="227" customFormat="1" ht="20.25">
      <c r="A2215" s="296"/>
      <c r="B2215" s="182" t="str">
        <f>IF(LEN(A2215)=0,"",INDEX('Smelter Look-up'!$A:$A,MATCH($A2215,'Smelter Look-up'!$E:$E,0)))</f>
        <v/>
      </c>
      <c r="C2215" s="186" t="str">
        <f>IF(LEN(A2215)=0,"",INDEX('Smelter Look-up'!$C:$C,MATCH($A2215,'Smelter Look-up'!$E:$E,0)))</f>
        <v/>
      </c>
      <c r="D2215" s="230" t="str">
        <f>IF(ISBLANK(A2215),"",INDEX('Smelter Look-up'!$C$5:$C$700,MATCH(A2215,'Smelter Look-up'!$E$5:$E$700,0)))</f>
        <v/>
      </c>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1"/>
        <v>0</v>
      </c>
      <c r="AB2215" s="228" t="str">
        <f t="shared" si="322"/>
        <v/>
      </c>
    </row>
    <row r="2216" spans="1:28" s="227" customFormat="1" ht="20.25">
      <c r="A2216" s="296"/>
      <c r="B2216" s="182" t="str">
        <f>IF(LEN(A2216)=0,"",INDEX('Smelter Look-up'!$A:$A,MATCH($A2216,'Smelter Look-up'!$E:$E,0)))</f>
        <v/>
      </c>
      <c r="C2216" s="186" t="str">
        <f>IF(LEN(A2216)=0,"",INDEX('Smelter Look-up'!$C:$C,MATCH($A2216,'Smelter Look-up'!$E:$E,0)))</f>
        <v/>
      </c>
      <c r="D2216" s="230" t="str">
        <f>IF(ISBLANK(A2216),"",INDEX('Smelter Look-up'!$C$5:$C$700,MATCH(A2216,'Smelter Look-up'!$E$5:$E$700,0)))</f>
        <v/>
      </c>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1"/>
        <v>0</v>
      </c>
      <c r="AB2216" s="228" t="str">
        <f t="shared" si="322"/>
        <v/>
      </c>
    </row>
    <row r="2217" spans="1:28" s="227" customFormat="1" ht="20.25">
      <c r="A2217" s="296"/>
      <c r="B2217" s="182" t="str">
        <f>IF(LEN(A2217)=0,"",INDEX('Smelter Look-up'!$A:$A,MATCH($A2217,'Smelter Look-up'!$E:$E,0)))</f>
        <v/>
      </c>
      <c r="C2217" s="186" t="str">
        <f>IF(LEN(A2217)=0,"",INDEX('Smelter Look-up'!$C:$C,MATCH($A2217,'Smelter Look-up'!$E:$E,0)))</f>
        <v/>
      </c>
      <c r="D2217" s="230" t="str">
        <f>IF(ISBLANK(A2217),"",INDEX('Smelter Look-up'!$C$5:$C$700,MATCH(A2217,'Smelter Look-up'!$E$5:$E$700,0)))</f>
        <v/>
      </c>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25">
      <c r="A2218" s="296"/>
      <c r="B2218" s="182" t="str">
        <f>IF(LEN(A2218)=0,"",INDEX('Smelter Look-up'!$A:$A,MATCH($A2218,'Smelter Look-up'!$E:$E,0)))</f>
        <v/>
      </c>
      <c r="C2218" s="186" t="str">
        <f>IF(LEN(A2218)=0,"",INDEX('Smelter Look-up'!$C:$C,MATCH($A2218,'Smelter Look-up'!$E:$E,0)))</f>
        <v/>
      </c>
      <c r="D2218" s="230" t="str">
        <f>IF(ISBLANK(A2218),"",INDEX('Smelter Look-up'!$C$5:$C$700,MATCH(A2218,'Smelter Look-up'!$E$5:$E$700,0)))</f>
        <v/>
      </c>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25">
      <c r="A2219" s="296"/>
      <c r="B2219" s="182" t="str">
        <f>IF(LEN(A2219)=0,"",INDEX('Smelter Look-up'!$A:$A,MATCH($A2219,'Smelter Look-up'!$E:$E,0)))</f>
        <v/>
      </c>
      <c r="C2219" s="186" t="str">
        <f>IF(LEN(A2219)=0,"",INDEX('Smelter Look-up'!$C:$C,MATCH($A2219,'Smelter Look-up'!$E:$E,0)))</f>
        <v/>
      </c>
      <c r="D2219" s="230" t="str">
        <f>IF(ISBLANK(A2219),"",INDEX('Smelter Look-up'!$C$5:$C$700,MATCH(A2219,'Smelter Look-up'!$E$5:$E$700,0)))</f>
        <v/>
      </c>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0"/>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1"/>
        <v>0</v>
      </c>
      <c r="AB2219" s="228" t="str">
        <f t="shared" si="322"/>
        <v/>
      </c>
    </row>
    <row r="2220" spans="1:28" s="227" customFormat="1" ht="20.25">
      <c r="A2220" s="296"/>
      <c r="B2220" s="182" t="str">
        <f>IF(LEN(A2220)=0,"",INDEX('Smelter Look-up'!$A:$A,MATCH($A2220,'Smelter Look-up'!$E:$E,0)))</f>
        <v/>
      </c>
      <c r="C2220" s="186" t="str">
        <f>IF(LEN(A2220)=0,"",INDEX('Smelter Look-up'!$C:$C,MATCH($A2220,'Smelter Look-up'!$E:$E,0)))</f>
        <v/>
      </c>
      <c r="D2220" s="230" t="str">
        <f>IF(ISBLANK(A2220),"",INDEX('Smelter Look-up'!$C$5:$C$700,MATCH(A2220,'Smelter Look-up'!$E$5:$E$700,0)))</f>
        <v/>
      </c>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0"/>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1"/>
        <v>0</v>
      </c>
      <c r="AB2220" s="228" t="str">
        <f t="shared" si="322"/>
        <v/>
      </c>
    </row>
    <row r="2221" spans="1:28" s="227" customFormat="1" ht="20.25">
      <c r="A2221" s="296"/>
      <c r="B2221" s="182" t="str">
        <f>IF(LEN(A2221)=0,"",INDEX('Smelter Look-up'!$A:$A,MATCH($A2221,'Smelter Look-up'!$E:$E,0)))</f>
        <v/>
      </c>
      <c r="C2221" s="186" t="str">
        <f>IF(LEN(A2221)=0,"",INDEX('Smelter Look-up'!$C:$C,MATCH($A2221,'Smelter Look-up'!$E:$E,0)))</f>
        <v/>
      </c>
      <c r="D2221" s="230" t="str">
        <f>IF(ISBLANK(A2221),"",INDEX('Smelter Look-up'!$C$5:$C$700,MATCH(A2221,'Smelter Look-up'!$E$5:$E$700,0)))</f>
        <v/>
      </c>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0"/>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1"/>
        <v>0</v>
      </c>
      <c r="AB2221" s="228" t="str">
        <f t="shared" si="322"/>
        <v/>
      </c>
    </row>
    <row r="2222" spans="1:28" s="227" customFormat="1" ht="102" customHeight="1">
      <c r="A2222" s="296"/>
      <c r="B2222" s="182" t="str">
        <f>IF(LEN(A2222)=0,"",INDEX('Smelter Look-up'!$A:$A,MATCH($A2222,'Smelter Look-up'!$E:$E,0)))</f>
        <v/>
      </c>
      <c r="C2222" s="186" t="str">
        <f>IF(LEN(A2222)=0,"",INDEX('Smelter Look-up'!$C:$C,MATCH($A2222,'Smelter Look-up'!$E:$E,0)))</f>
        <v/>
      </c>
      <c r="D2222" s="230" t="str">
        <f>IF(ISBLANK(A2222),"",INDEX('Smelter Look-up'!$C$5:$C$700,MATCH(A2222,'Smelter Look-up'!$E$5:$E$700,0)))</f>
        <v/>
      </c>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0"/>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1"/>
        <v>0</v>
      </c>
      <c r="AB2222" s="228" t="str">
        <f t="shared" si="322"/>
        <v/>
      </c>
    </row>
    <row r="2223" spans="1:28" s="227" customFormat="1" ht="20.25">
      <c r="A2223" s="296"/>
      <c r="B2223" s="182" t="str">
        <f>IF(LEN(A2223)=0,"",INDEX('Smelter Look-up'!$A:$A,MATCH($A2223,'Smelter Look-up'!$E:$E,0)))</f>
        <v/>
      </c>
      <c r="C2223" s="186" t="str">
        <f>IF(LEN(A2223)=0,"",INDEX('Smelter Look-up'!$C:$C,MATCH($A2223,'Smelter Look-up'!$E:$E,0)))</f>
        <v/>
      </c>
      <c r="D2223" s="230" t="str">
        <f>IF(ISBLANK(A2223),"",INDEX('Smelter Look-up'!$C$5:$C$700,MATCH(A2223,'Smelter Look-up'!$E$5:$E$700,0)))</f>
        <v/>
      </c>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0"/>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1"/>
        <v>0</v>
      </c>
      <c r="AB2223" s="228" t="str">
        <f t="shared" si="322"/>
        <v/>
      </c>
    </row>
    <row r="2224" spans="1:28" s="227" customFormat="1" ht="20.25">
      <c r="A2224" s="296"/>
      <c r="B2224" s="182" t="str">
        <f>IF(LEN(A2224)=0,"",INDEX('Smelter Look-up'!$A:$A,MATCH($A2224,'Smelter Look-up'!$E:$E,0)))</f>
        <v/>
      </c>
      <c r="C2224" s="186" t="str">
        <f>IF(LEN(A2224)=0,"",INDEX('Smelter Look-up'!$C:$C,MATCH($A2224,'Smelter Look-up'!$E:$E,0)))</f>
        <v/>
      </c>
      <c r="D2224" s="230" t="str">
        <f>IF(ISBLANK(A2224),"",INDEX('Smelter Look-up'!$C$5:$C$700,MATCH(A2224,'Smelter Look-up'!$E$5:$E$700,0)))</f>
        <v/>
      </c>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0"/>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1"/>
        <v>0</v>
      </c>
      <c r="AB2224" s="228" t="str">
        <f t="shared" si="322"/>
        <v/>
      </c>
    </row>
    <row r="2225" spans="1:28" s="227" customFormat="1" ht="20.25">
      <c r="A2225" s="296"/>
      <c r="B2225" s="182" t="str">
        <f>IF(LEN(A2225)=0,"",INDEX('Smelter Look-up'!$A:$A,MATCH($A2225,'Smelter Look-up'!$E:$E,0)))</f>
        <v/>
      </c>
      <c r="C2225" s="186" t="str">
        <f>IF(LEN(A2225)=0,"",INDEX('Smelter Look-up'!$C:$C,MATCH($A2225,'Smelter Look-up'!$E:$E,0)))</f>
        <v/>
      </c>
      <c r="D2225" s="230" t="str">
        <f>IF(ISBLANK(A2225),"",INDEX('Smelter Look-up'!$C$5:$C$700,MATCH(A2225,'Smelter Look-up'!$E$5:$E$700,0)))</f>
        <v/>
      </c>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0"/>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1"/>
        <v>0</v>
      </c>
      <c r="AB2225" s="228" t="str">
        <f t="shared" si="322"/>
        <v/>
      </c>
    </row>
    <row r="2226" spans="1:28" s="227" customFormat="1" ht="20.25">
      <c r="A2226" s="296"/>
      <c r="B2226" s="182" t="str">
        <f>IF(LEN(A2226)=0,"",INDEX('Smelter Look-up'!$A:$A,MATCH($A2226,'Smelter Look-up'!$E:$E,0)))</f>
        <v/>
      </c>
      <c r="C2226" s="186" t="str">
        <f>IF(LEN(A2226)=0,"",INDEX('Smelter Look-up'!$C:$C,MATCH($A2226,'Smelter Look-up'!$E:$E,0)))</f>
        <v/>
      </c>
      <c r="D2226" s="230" t="str">
        <f>IF(ISBLANK(A2226),"",INDEX('Smelter Look-up'!$C$5:$C$700,MATCH(A2226,'Smelter Look-up'!$E$5:$E$700,0)))</f>
        <v/>
      </c>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1"/>
        <v>0</v>
      </c>
      <c r="AB2226" s="228" t="str">
        <f t="shared" si="322"/>
        <v/>
      </c>
    </row>
    <row r="2227" spans="1:28" s="227" customFormat="1" ht="20.25">
      <c r="A2227" s="296"/>
      <c r="B2227" s="182" t="str">
        <f>IF(LEN(A2227)=0,"",INDEX('Smelter Look-up'!$A:$A,MATCH($A2227,'Smelter Look-up'!$E:$E,0)))</f>
        <v/>
      </c>
      <c r="C2227" s="186" t="str">
        <f>IF(LEN(A2227)=0,"",INDEX('Smelter Look-up'!$C:$C,MATCH($A2227,'Smelter Look-up'!$E:$E,0)))</f>
        <v/>
      </c>
      <c r="D2227" s="230" t="str">
        <f>IF(ISBLANK(A2227),"",INDEX('Smelter Look-up'!$C$5:$C$700,MATCH(A2227,'Smelter Look-up'!$E$5:$E$700,0)))</f>
        <v/>
      </c>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1"/>
        <v>0</v>
      </c>
      <c r="AB2227" s="228" t="str">
        <f t="shared" si="322"/>
        <v/>
      </c>
    </row>
    <row r="2228" spans="1:28" s="227" customFormat="1" ht="102" customHeight="1">
      <c r="A2228" s="296"/>
      <c r="B2228" s="182" t="str">
        <f>IF(LEN(A2228)=0,"",INDEX('Smelter Look-up'!$A:$A,MATCH($A2228,'Smelter Look-up'!$E:$E,0)))</f>
        <v/>
      </c>
      <c r="C2228" s="186" t="str">
        <f>IF(LEN(A2228)=0,"",INDEX('Smelter Look-up'!$C:$C,MATCH($A2228,'Smelter Look-up'!$E:$E,0)))</f>
        <v/>
      </c>
      <c r="D2228" s="230" t="str">
        <f>IF(ISBLANK(A2228),"",INDEX('Smelter Look-up'!$C$5:$C$700,MATCH(A2228,'Smelter Look-up'!$E$5:$E$700,0)))</f>
        <v/>
      </c>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1"/>
        <v>0</v>
      </c>
      <c r="AB2228" s="228" t="str">
        <f t="shared" si="322"/>
        <v/>
      </c>
    </row>
    <row r="2229" spans="1:28" s="227" customFormat="1" ht="20.25">
      <c r="A2229" s="296"/>
      <c r="B2229" s="182" t="str">
        <f>IF(LEN(A2229)=0,"",INDEX('Smelter Look-up'!$A:$A,MATCH($A2229,'Smelter Look-up'!$E:$E,0)))</f>
        <v/>
      </c>
      <c r="C2229" s="186" t="str">
        <f>IF(LEN(A2229)=0,"",INDEX('Smelter Look-up'!$C:$C,MATCH($A2229,'Smelter Look-up'!$E:$E,0)))</f>
        <v/>
      </c>
      <c r="D2229" s="230" t="str">
        <f>IF(ISBLANK(A2229),"",INDEX('Smelter Look-up'!$C$5:$C$700,MATCH(A2229,'Smelter Look-up'!$E$5:$E$700,0)))</f>
        <v/>
      </c>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1"/>
        <v>0</v>
      </c>
      <c r="AB2229" s="228" t="str">
        <f t="shared" si="322"/>
        <v/>
      </c>
    </row>
    <row r="2230" spans="1:28" s="227" customFormat="1" ht="20.25">
      <c r="A2230" s="296"/>
      <c r="B2230" s="182" t="str">
        <f>IF(LEN(A2230)=0,"",INDEX('Smelter Look-up'!$A:$A,MATCH($A2230,'Smelter Look-up'!$E:$E,0)))</f>
        <v/>
      </c>
      <c r="C2230" s="186" t="str">
        <f>IF(LEN(A2230)=0,"",INDEX('Smelter Look-up'!$C:$C,MATCH($A2230,'Smelter Look-up'!$E:$E,0)))</f>
        <v/>
      </c>
      <c r="D2230" s="230" t="str">
        <f>IF(ISBLANK(A2230),"",INDEX('Smelter Look-up'!$C$5:$C$700,MATCH(A2230,'Smelter Look-up'!$E$5:$E$700,0)))</f>
        <v/>
      </c>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1"/>
        <v>0</v>
      </c>
      <c r="AB2230" s="228" t="str">
        <f t="shared" si="322"/>
        <v/>
      </c>
    </row>
    <row r="2231" spans="1:28" s="227" customFormat="1" ht="20.25">
      <c r="A2231" s="296"/>
      <c r="B2231" s="182" t="str">
        <f>IF(LEN(A2231)=0,"",INDEX('Smelter Look-up'!$A:$A,MATCH($A2231,'Smelter Look-up'!$E:$E,0)))</f>
        <v/>
      </c>
      <c r="C2231" s="186" t="str">
        <f>IF(LEN(A2231)=0,"",INDEX('Smelter Look-up'!$C:$C,MATCH($A2231,'Smelter Look-up'!$E:$E,0)))</f>
        <v/>
      </c>
      <c r="D2231" s="230" t="str">
        <f>IF(ISBLANK(A2231),"",INDEX('Smelter Look-up'!$C$5:$C$700,MATCH(A2231,'Smelter Look-up'!$E$5:$E$700,0)))</f>
        <v/>
      </c>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1"/>
        <v>0</v>
      </c>
      <c r="AB2231" s="228" t="str">
        <f t="shared" si="322"/>
        <v/>
      </c>
    </row>
    <row r="2232" spans="1:28" s="227" customFormat="1" ht="20.25">
      <c r="A2232" s="296"/>
      <c r="B2232" s="182" t="str">
        <f>IF(LEN(A2232)=0,"",INDEX('Smelter Look-up'!$A:$A,MATCH($A2232,'Smelter Look-up'!$E:$E,0)))</f>
        <v/>
      </c>
      <c r="C2232" s="186" t="str">
        <f>IF(LEN(A2232)=0,"",INDEX('Smelter Look-up'!$C:$C,MATCH($A2232,'Smelter Look-up'!$E:$E,0)))</f>
        <v/>
      </c>
      <c r="D2232" s="230" t="str">
        <f>IF(ISBLANK(A2232),"",INDEX('Smelter Look-up'!$C$5:$C$700,MATCH(A2232,'Smelter Look-up'!$E$5:$E$700,0)))</f>
        <v/>
      </c>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23">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24">IF(AND(C2232="Smelter not listed",OR(LEN(D2232)=0,LEN(E2232)=0)),1,0)</f>
        <v>0</v>
      </c>
      <c r="AB2232" s="228" t="str">
        <f t="shared" ref="AB2232" si="325">B2232&amp;C2232</f>
        <v/>
      </c>
    </row>
    <row r="2233" spans="1:28" s="227" customFormat="1" ht="20.25">
      <c r="A2233" s="296"/>
      <c r="B2233" s="182" t="str">
        <f>IF(LEN(A2233)=0,"",INDEX('Smelter Look-up'!$A:$A,MATCH($A2233,'Smelter Look-up'!$E:$E,0)))</f>
        <v/>
      </c>
      <c r="C2233" s="186" t="str">
        <f>IF(LEN(A2233)=0,"",INDEX('Smelter Look-up'!$C:$C,MATCH($A2233,'Smelter Look-up'!$E:$E,0)))</f>
        <v/>
      </c>
      <c r="D2233" s="230" t="str">
        <f>IF(ISBLANK(A2233),"",INDEX('Smelter Look-up'!$C$5:$C$700,MATCH(A2233,'Smelter Look-up'!$E$5:$E$700,0)))</f>
        <v/>
      </c>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26">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7">IF(AND(C2233="Smelter not listed",OR(LEN(D2233)=0,LEN(E2233)=0)),1,0)</f>
        <v>0</v>
      </c>
      <c r="AB2233" s="228" t="str">
        <f t="shared" ref="AB2233:AB2264" si="328">B2233&amp;C2233</f>
        <v/>
      </c>
    </row>
    <row r="2234" spans="1:28" s="227" customFormat="1" ht="20.25">
      <c r="A2234" s="296"/>
      <c r="B2234" s="182" t="str">
        <f>IF(LEN(A2234)=0,"",INDEX('Smelter Look-up'!$A:$A,MATCH($A2234,'Smelter Look-up'!$E:$E,0)))</f>
        <v/>
      </c>
      <c r="C2234" s="186" t="str">
        <f>IF(LEN(A2234)=0,"",INDEX('Smelter Look-up'!$C:$C,MATCH($A2234,'Smelter Look-up'!$E:$E,0)))</f>
        <v/>
      </c>
      <c r="D2234" s="230" t="str">
        <f>IF(ISBLANK(A2234),"",INDEX('Smelter Look-up'!$C$5:$C$700,MATCH(A2234,'Smelter Look-up'!$E$5:$E$700,0)))</f>
        <v/>
      </c>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25">
      <c r="A2235" s="296"/>
      <c r="B2235" s="182" t="str">
        <f>IF(LEN(A2235)=0,"",INDEX('Smelter Look-up'!$A:$A,MATCH($A2235,'Smelter Look-up'!$E:$E,0)))</f>
        <v/>
      </c>
      <c r="C2235" s="186" t="str">
        <f>IF(LEN(A2235)=0,"",INDEX('Smelter Look-up'!$C:$C,MATCH($A2235,'Smelter Look-up'!$E:$E,0)))</f>
        <v/>
      </c>
      <c r="D2235" s="230" t="str">
        <f>IF(ISBLANK(A2235),"",INDEX('Smelter Look-up'!$C$5:$C$700,MATCH(A2235,'Smelter Look-up'!$E$5:$E$700,0)))</f>
        <v/>
      </c>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25">
      <c r="A2236" s="296"/>
      <c r="B2236" s="182" t="str">
        <f>IF(LEN(A2236)=0,"",INDEX('Smelter Look-up'!$A:$A,MATCH($A2236,'Smelter Look-up'!$E:$E,0)))</f>
        <v/>
      </c>
      <c r="C2236" s="186" t="str">
        <f>IF(LEN(A2236)=0,"",INDEX('Smelter Look-up'!$C:$C,MATCH($A2236,'Smelter Look-up'!$E:$E,0)))</f>
        <v/>
      </c>
      <c r="D2236" s="230" t="str">
        <f>IF(ISBLANK(A2236),"",INDEX('Smelter Look-up'!$C$5:$C$700,MATCH(A2236,'Smelter Look-up'!$E$5:$E$700,0)))</f>
        <v/>
      </c>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25">
      <c r="A2237" s="296"/>
      <c r="B2237" s="182" t="str">
        <f>IF(LEN(A2237)=0,"",INDEX('Smelter Look-up'!$A:$A,MATCH($A2237,'Smelter Look-up'!$E:$E,0)))</f>
        <v/>
      </c>
      <c r="C2237" s="186" t="str">
        <f>IF(LEN(A2237)=0,"",INDEX('Smelter Look-up'!$C:$C,MATCH($A2237,'Smelter Look-up'!$E:$E,0)))</f>
        <v/>
      </c>
      <c r="D2237" s="230" t="str">
        <f>IF(ISBLANK(A2237),"",INDEX('Smelter Look-up'!$C$5:$C$700,MATCH(A2237,'Smelter Look-up'!$E$5:$E$700,0)))</f>
        <v/>
      </c>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25">
      <c r="A2238" s="296"/>
      <c r="B2238" s="182" t="str">
        <f>IF(LEN(A2238)=0,"",INDEX('Smelter Look-up'!$A:$A,MATCH($A2238,'Smelter Look-up'!$E:$E,0)))</f>
        <v/>
      </c>
      <c r="C2238" s="186" t="str">
        <f>IF(LEN(A2238)=0,"",INDEX('Smelter Look-up'!$C:$C,MATCH($A2238,'Smelter Look-up'!$E:$E,0)))</f>
        <v/>
      </c>
      <c r="D2238" s="230" t="str">
        <f>IF(ISBLANK(A2238),"",INDEX('Smelter Look-up'!$C$5:$C$700,MATCH(A2238,'Smelter Look-up'!$E$5:$E$700,0)))</f>
        <v/>
      </c>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25">
      <c r="A2239" s="296"/>
      <c r="B2239" s="182" t="str">
        <f>IF(LEN(A2239)=0,"",INDEX('Smelter Look-up'!$A:$A,MATCH($A2239,'Smelter Look-up'!$E:$E,0)))</f>
        <v/>
      </c>
      <c r="C2239" s="186" t="str">
        <f>IF(LEN(A2239)=0,"",INDEX('Smelter Look-up'!$C:$C,MATCH($A2239,'Smelter Look-up'!$E:$E,0)))</f>
        <v/>
      </c>
      <c r="D2239" s="230" t="str">
        <f>IF(ISBLANK(A2239),"",INDEX('Smelter Look-up'!$C$5:$C$700,MATCH(A2239,'Smelter Look-up'!$E$5:$E$700,0)))</f>
        <v/>
      </c>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25">
      <c r="A2240" s="296"/>
      <c r="B2240" s="182" t="str">
        <f>IF(LEN(A2240)=0,"",INDEX('Smelter Look-up'!$A:$A,MATCH($A2240,'Smelter Look-up'!$E:$E,0)))</f>
        <v/>
      </c>
      <c r="C2240" s="186" t="str">
        <f>IF(LEN(A2240)=0,"",INDEX('Smelter Look-up'!$C:$C,MATCH($A2240,'Smelter Look-up'!$E:$E,0)))</f>
        <v/>
      </c>
      <c r="D2240" s="230" t="str">
        <f>IF(ISBLANK(A2240),"",INDEX('Smelter Look-up'!$C$5:$C$700,MATCH(A2240,'Smelter Look-up'!$E$5:$E$700,0)))</f>
        <v/>
      </c>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25">
      <c r="A2241" s="296"/>
      <c r="B2241" s="182" t="str">
        <f>IF(LEN(A2241)=0,"",INDEX('Smelter Look-up'!$A:$A,MATCH($A2241,'Smelter Look-up'!$E:$E,0)))</f>
        <v/>
      </c>
      <c r="C2241" s="186" t="str">
        <f>IF(LEN(A2241)=0,"",INDEX('Smelter Look-up'!$C:$C,MATCH($A2241,'Smelter Look-up'!$E:$E,0)))</f>
        <v/>
      </c>
      <c r="D2241" s="230" t="str">
        <f>IF(ISBLANK(A2241),"",INDEX('Smelter Look-up'!$C$5:$C$700,MATCH(A2241,'Smelter Look-up'!$E$5:$E$700,0)))</f>
        <v/>
      </c>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25">
      <c r="A2242" s="296"/>
      <c r="B2242" s="182" t="str">
        <f>IF(LEN(A2242)=0,"",INDEX('Smelter Look-up'!$A:$A,MATCH($A2242,'Smelter Look-up'!$E:$E,0)))</f>
        <v/>
      </c>
      <c r="C2242" s="186" t="str">
        <f>IF(LEN(A2242)=0,"",INDEX('Smelter Look-up'!$C:$C,MATCH($A2242,'Smelter Look-up'!$E:$E,0)))</f>
        <v/>
      </c>
      <c r="D2242" s="230" t="str">
        <f>IF(ISBLANK(A2242),"",INDEX('Smelter Look-up'!$C$5:$C$700,MATCH(A2242,'Smelter Look-up'!$E$5:$E$700,0)))</f>
        <v/>
      </c>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25">
      <c r="A2243" s="296"/>
      <c r="B2243" s="182" t="str">
        <f>IF(LEN(A2243)=0,"",INDEX('Smelter Look-up'!$A:$A,MATCH($A2243,'Smelter Look-up'!$E:$E,0)))</f>
        <v/>
      </c>
      <c r="C2243" s="186" t="str">
        <f>IF(LEN(A2243)=0,"",INDEX('Smelter Look-up'!$C:$C,MATCH($A2243,'Smelter Look-up'!$E:$E,0)))</f>
        <v/>
      </c>
      <c r="D2243" s="230" t="str">
        <f>IF(ISBLANK(A2243),"",INDEX('Smelter Look-up'!$C$5:$C$700,MATCH(A2243,'Smelter Look-up'!$E$5:$E$700,0)))</f>
        <v/>
      </c>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25">
      <c r="A2244" s="296"/>
      <c r="B2244" s="182" t="str">
        <f>IF(LEN(A2244)=0,"",INDEX('Smelter Look-up'!$A:$A,MATCH($A2244,'Smelter Look-up'!$E:$E,0)))</f>
        <v/>
      </c>
      <c r="C2244" s="186" t="str">
        <f>IF(LEN(A2244)=0,"",INDEX('Smelter Look-up'!$C:$C,MATCH($A2244,'Smelter Look-up'!$E:$E,0)))</f>
        <v/>
      </c>
      <c r="D2244" s="230" t="str">
        <f>IF(ISBLANK(A2244),"",INDEX('Smelter Look-up'!$C$5:$C$700,MATCH(A2244,'Smelter Look-up'!$E$5:$E$700,0)))</f>
        <v/>
      </c>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25">
      <c r="A2245" s="296"/>
      <c r="B2245" s="182" t="str">
        <f>IF(LEN(A2245)=0,"",INDEX('Smelter Look-up'!$A:$A,MATCH($A2245,'Smelter Look-up'!$E:$E,0)))</f>
        <v/>
      </c>
      <c r="C2245" s="186" t="str">
        <f>IF(LEN(A2245)=0,"",INDEX('Smelter Look-up'!$C:$C,MATCH($A2245,'Smelter Look-up'!$E:$E,0)))</f>
        <v/>
      </c>
      <c r="D2245" s="230" t="str">
        <f>IF(ISBLANK(A2245),"",INDEX('Smelter Look-up'!$C$5:$C$700,MATCH(A2245,'Smelter Look-up'!$E$5:$E$700,0)))</f>
        <v/>
      </c>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25">
      <c r="A2246" s="296"/>
      <c r="B2246" s="182" t="str">
        <f>IF(LEN(A2246)=0,"",INDEX('Smelter Look-up'!$A:$A,MATCH($A2246,'Smelter Look-up'!$E:$E,0)))</f>
        <v/>
      </c>
      <c r="C2246" s="186" t="str">
        <f>IF(LEN(A2246)=0,"",INDEX('Smelter Look-up'!$C:$C,MATCH($A2246,'Smelter Look-up'!$E:$E,0)))</f>
        <v/>
      </c>
      <c r="D2246" s="230" t="str">
        <f>IF(ISBLANK(A2246),"",INDEX('Smelter Look-up'!$C$5:$C$700,MATCH(A2246,'Smelter Look-up'!$E$5:$E$700,0)))</f>
        <v/>
      </c>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25">
      <c r="A2247" s="296"/>
      <c r="B2247" s="182" t="str">
        <f>IF(LEN(A2247)=0,"",INDEX('Smelter Look-up'!$A:$A,MATCH($A2247,'Smelter Look-up'!$E:$E,0)))</f>
        <v/>
      </c>
      <c r="C2247" s="186" t="str">
        <f>IF(LEN(A2247)=0,"",INDEX('Smelter Look-up'!$C:$C,MATCH($A2247,'Smelter Look-up'!$E:$E,0)))</f>
        <v/>
      </c>
      <c r="D2247" s="230" t="str">
        <f>IF(ISBLANK(A2247),"",INDEX('Smelter Look-up'!$C$5:$C$700,MATCH(A2247,'Smelter Look-up'!$E$5:$E$700,0)))</f>
        <v/>
      </c>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7"/>
        <v>0</v>
      </c>
      <c r="AB2247" s="228" t="str">
        <f t="shared" si="328"/>
        <v/>
      </c>
    </row>
    <row r="2248" spans="1:28" s="227" customFormat="1" ht="20.25">
      <c r="A2248" s="296"/>
      <c r="B2248" s="182" t="str">
        <f>IF(LEN(A2248)=0,"",INDEX('Smelter Look-up'!$A:$A,MATCH($A2248,'Smelter Look-up'!$E:$E,0)))</f>
        <v/>
      </c>
      <c r="C2248" s="186" t="str">
        <f>IF(LEN(A2248)=0,"",INDEX('Smelter Look-up'!$C:$C,MATCH($A2248,'Smelter Look-up'!$E:$E,0)))</f>
        <v/>
      </c>
      <c r="D2248" s="230" t="str">
        <f>IF(ISBLANK(A2248),"",INDEX('Smelter Look-up'!$C$5:$C$700,MATCH(A2248,'Smelter Look-up'!$E$5:$E$700,0)))</f>
        <v/>
      </c>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7"/>
        <v>0</v>
      </c>
      <c r="AB2248" s="228" t="str">
        <f t="shared" si="328"/>
        <v/>
      </c>
    </row>
    <row r="2249" spans="1:28" s="227" customFormat="1" ht="20.25">
      <c r="A2249" s="296"/>
      <c r="B2249" s="182" t="str">
        <f>IF(LEN(A2249)=0,"",INDEX('Smelter Look-up'!$A:$A,MATCH($A2249,'Smelter Look-up'!$E:$E,0)))</f>
        <v/>
      </c>
      <c r="C2249" s="186" t="str">
        <f>IF(LEN(A2249)=0,"",INDEX('Smelter Look-up'!$C:$C,MATCH($A2249,'Smelter Look-up'!$E:$E,0)))</f>
        <v/>
      </c>
      <c r="D2249" s="230" t="str">
        <f>IF(ISBLANK(A2249),"",INDEX('Smelter Look-up'!$C$5:$C$700,MATCH(A2249,'Smelter Look-up'!$E$5:$E$700,0)))</f>
        <v/>
      </c>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25">
      <c r="A2250" s="296"/>
      <c r="B2250" s="182" t="str">
        <f>IF(LEN(A2250)=0,"",INDEX('Smelter Look-up'!$A:$A,MATCH($A2250,'Smelter Look-up'!$E:$E,0)))</f>
        <v/>
      </c>
      <c r="C2250" s="186" t="str">
        <f>IF(LEN(A2250)=0,"",INDEX('Smelter Look-up'!$C:$C,MATCH($A2250,'Smelter Look-up'!$E:$E,0)))</f>
        <v/>
      </c>
      <c r="D2250" s="230" t="str">
        <f>IF(ISBLANK(A2250),"",INDEX('Smelter Look-up'!$C$5:$C$700,MATCH(A2250,'Smelter Look-up'!$E$5:$E$700,0)))</f>
        <v/>
      </c>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25">
      <c r="A2251" s="296"/>
      <c r="B2251" s="182" t="str">
        <f>IF(LEN(A2251)=0,"",INDEX('Smelter Look-up'!$A:$A,MATCH($A2251,'Smelter Look-up'!$E:$E,0)))</f>
        <v/>
      </c>
      <c r="C2251" s="186" t="str">
        <f>IF(LEN(A2251)=0,"",INDEX('Smelter Look-up'!$C:$C,MATCH($A2251,'Smelter Look-up'!$E:$E,0)))</f>
        <v/>
      </c>
      <c r="D2251" s="230" t="str">
        <f>IF(ISBLANK(A2251),"",INDEX('Smelter Look-up'!$C$5:$C$700,MATCH(A2251,'Smelter Look-up'!$E$5:$E$700,0)))</f>
        <v/>
      </c>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25">
      <c r="A2252" s="296"/>
      <c r="B2252" s="182" t="str">
        <f>IF(LEN(A2252)=0,"",INDEX('Smelter Look-up'!$A:$A,MATCH($A2252,'Smelter Look-up'!$E:$E,0)))</f>
        <v/>
      </c>
      <c r="C2252" s="186" t="str">
        <f>IF(LEN(A2252)=0,"",INDEX('Smelter Look-up'!$C:$C,MATCH($A2252,'Smelter Look-up'!$E:$E,0)))</f>
        <v/>
      </c>
      <c r="D2252" s="230" t="str">
        <f>IF(ISBLANK(A2252),"",INDEX('Smelter Look-up'!$C$5:$C$700,MATCH(A2252,'Smelter Look-up'!$E$5:$E$700,0)))</f>
        <v/>
      </c>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6"/>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7"/>
        <v>0</v>
      </c>
      <c r="AB2252" s="228" t="str">
        <f t="shared" si="328"/>
        <v/>
      </c>
    </row>
    <row r="2253" spans="1:28" s="227" customFormat="1" ht="20.25">
      <c r="A2253" s="296"/>
      <c r="B2253" s="182" t="str">
        <f>IF(LEN(A2253)=0,"",INDEX('Smelter Look-up'!$A:$A,MATCH($A2253,'Smelter Look-up'!$E:$E,0)))</f>
        <v/>
      </c>
      <c r="C2253" s="186" t="str">
        <f>IF(LEN(A2253)=0,"",INDEX('Smelter Look-up'!$C:$C,MATCH($A2253,'Smelter Look-up'!$E:$E,0)))</f>
        <v/>
      </c>
      <c r="D2253" s="230" t="str">
        <f>IF(ISBLANK(A2253),"",INDEX('Smelter Look-up'!$C$5:$C$700,MATCH(A2253,'Smelter Look-up'!$E$5:$E$700,0)))</f>
        <v/>
      </c>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7"/>
        <v>0</v>
      </c>
      <c r="AB2253" s="228" t="str">
        <f t="shared" si="328"/>
        <v/>
      </c>
    </row>
    <row r="2254" spans="1:28" s="227" customFormat="1" ht="20.25">
      <c r="A2254" s="296"/>
      <c r="B2254" s="182" t="str">
        <f>IF(LEN(A2254)=0,"",INDEX('Smelter Look-up'!$A:$A,MATCH($A2254,'Smelter Look-up'!$E:$E,0)))</f>
        <v/>
      </c>
      <c r="C2254" s="186" t="str">
        <f>IF(LEN(A2254)=0,"",INDEX('Smelter Look-up'!$C:$C,MATCH($A2254,'Smelter Look-up'!$E:$E,0)))</f>
        <v/>
      </c>
      <c r="D2254" s="230" t="str">
        <f>IF(ISBLANK(A2254),"",INDEX('Smelter Look-up'!$C$5:$C$700,MATCH(A2254,'Smelter Look-up'!$E$5:$E$700,0)))</f>
        <v/>
      </c>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7"/>
        <v>0</v>
      </c>
      <c r="AB2254" s="228" t="str">
        <f t="shared" si="328"/>
        <v/>
      </c>
    </row>
    <row r="2255" spans="1:28" s="227" customFormat="1" ht="20.25">
      <c r="A2255" s="296"/>
      <c r="B2255" s="182" t="str">
        <f>IF(LEN(A2255)=0,"",INDEX('Smelter Look-up'!$A:$A,MATCH($A2255,'Smelter Look-up'!$E:$E,0)))</f>
        <v/>
      </c>
      <c r="C2255" s="186" t="str">
        <f>IF(LEN(A2255)=0,"",INDEX('Smelter Look-up'!$C:$C,MATCH($A2255,'Smelter Look-up'!$E:$E,0)))</f>
        <v/>
      </c>
      <c r="D2255" s="230" t="str">
        <f>IF(ISBLANK(A2255),"",INDEX('Smelter Look-up'!$C$5:$C$700,MATCH(A2255,'Smelter Look-up'!$E$5:$E$700,0)))</f>
        <v/>
      </c>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7"/>
        <v>0</v>
      </c>
      <c r="AB2255" s="228" t="str">
        <f t="shared" si="328"/>
        <v/>
      </c>
    </row>
    <row r="2256" spans="1:28" s="227" customFormat="1" ht="20.25">
      <c r="A2256" s="296"/>
      <c r="B2256" s="182" t="str">
        <f>IF(LEN(A2256)=0,"",INDEX('Smelter Look-up'!$A:$A,MATCH($A2256,'Smelter Look-up'!$E:$E,0)))</f>
        <v/>
      </c>
      <c r="C2256" s="186" t="str">
        <f>IF(LEN(A2256)=0,"",INDEX('Smelter Look-up'!$C:$C,MATCH($A2256,'Smelter Look-up'!$E:$E,0)))</f>
        <v/>
      </c>
      <c r="D2256" s="230" t="str">
        <f>IF(ISBLANK(A2256),"",INDEX('Smelter Look-up'!$C$5:$C$700,MATCH(A2256,'Smelter Look-up'!$E$5:$E$700,0)))</f>
        <v/>
      </c>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7"/>
        <v>0</v>
      </c>
      <c r="AB2256" s="228" t="str">
        <f t="shared" si="328"/>
        <v/>
      </c>
    </row>
    <row r="2257" spans="1:28" s="227" customFormat="1" ht="20.25">
      <c r="A2257" s="296"/>
      <c r="B2257" s="182" t="str">
        <f>IF(LEN(A2257)=0,"",INDEX('Smelter Look-up'!$A:$A,MATCH($A2257,'Smelter Look-up'!$E:$E,0)))</f>
        <v/>
      </c>
      <c r="C2257" s="186" t="str">
        <f>IF(LEN(A2257)=0,"",INDEX('Smelter Look-up'!$C:$C,MATCH($A2257,'Smelter Look-up'!$E:$E,0)))</f>
        <v/>
      </c>
      <c r="D2257" s="230" t="str">
        <f>IF(ISBLANK(A2257),"",INDEX('Smelter Look-up'!$C$5:$C$700,MATCH(A2257,'Smelter Look-up'!$E$5:$E$700,0)))</f>
        <v/>
      </c>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7"/>
        <v>0</v>
      </c>
      <c r="AB2257" s="228" t="str">
        <f t="shared" si="328"/>
        <v/>
      </c>
    </row>
    <row r="2258" spans="1:28" s="227" customFormat="1" ht="20.25">
      <c r="A2258" s="296"/>
      <c r="B2258" s="182" t="str">
        <f>IF(LEN(A2258)=0,"",INDEX('Smelter Look-up'!$A:$A,MATCH($A2258,'Smelter Look-up'!$E:$E,0)))</f>
        <v/>
      </c>
      <c r="C2258" s="186" t="str">
        <f>IF(LEN(A2258)=0,"",INDEX('Smelter Look-up'!$C:$C,MATCH($A2258,'Smelter Look-up'!$E:$E,0)))</f>
        <v/>
      </c>
      <c r="D2258" s="230" t="str">
        <f>IF(ISBLANK(A2258),"",INDEX('Smelter Look-up'!$C$5:$C$700,MATCH(A2258,'Smelter Look-up'!$E$5:$E$700,0)))</f>
        <v/>
      </c>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7"/>
        <v>0</v>
      </c>
      <c r="AB2258" s="228" t="str">
        <f t="shared" si="328"/>
        <v/>
      </c>
    </row>
    <row r="2259" spans="1:28" s="227" customFormat="1" ht="20.25">
      <c r="A2259" s="296"/>
      <c r="B2259" s="182" t="str">
        <f>IF(LEN(A2259)=0,"",INDEX('Smelter Look-up'!$A:$A,MATCH($A2259,'Smelter Look-up'!$E:$E,0)))</f>
        <v/>
      </c>
      <c r="C2259" s="186" t="str">
        <f>IF(LEN(A2259)=0,"",INDEX('Smelter Look-up'!$C:$C,MATCH($A2259,'Smelter Look-up'!$E:$E,0)))</f>
        <v/>
      </c>
      <c r="D2259" s="230" t="str">
        <f>IF(ISBLANK(A2259),"",INDEX('Smelter Look-up'!$C$5:$C$700,MATCH(A2259,'Smelter Look-up'!$E$5:$E$700,0)))</f>
        <v/>
      </c>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7"/>
        <v>0</v>
      </c>
      <c r="AB2259" s="228" t="str">
        <f t="shared" si="328"/>
        <v/>
      </c>
    </row>
    <row r="2260" spans="1:28" s="227" customFormat="1" ht="20.25">
      <c r="A2260" s="296"/>
      <c r="B2260" s="182" t="str">
        <f>IF(LEN(A2260)=0,"",INDEX('Smelter Look-up'!$A:$A,MATCH($A2260,'Smelter Look-up'!$E:$E,0)))</f>
        <v/>
      </c>
      <c r="C2260" s="186" t="str">
        <f>IF(LEN(A2260)=0,"",INDEX('Smelter Look-up'!$C:$C,MATCH($A2260,'Smelter Look-up'!$E:$E,0)))</f>
        <v/>
      </c>
      <c r="D2260" s="230" t="str">
        <f>IF(ISBLANK(A2260),"",INDEX('Smelter Look-up'!$C$5:$C$700,MATCH(A2260,'Smelter Look-up'!$E$5:$E$700,0)))</f>
        <v/>
      </c>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7"/>
        <v>0</v>
      </c>
      <c r="AB2260" s="228" t="str">
        <f t="shared" si="328"/>
        <v/>
      </c>
    </row>
    <row r="2261" spans="1:28" s="227" customFormat="1" ht="20.25">
      <c r="A2261" s="296"/>
      <c r="B2261" s="182" t="str">
        <f>IF(LEN(A2261)=0,"",INDEX('Smelter Look-up'!$A:$A,MATCH($A2261,'Smelter Look-up'!$E:$E,0)))</f>
        <v/>
      </c>
      <c r="C2261" s="186" t="str">
        <f>IF(LEN(A2261)=0,"",INDEX('Smelter Look-up'!$C:$C,MATCH($A2261,'Smelter Look-up'!$E:$E,0)))</f>
        <v/>
      </c>
      <c r="D2261" s="230" t="str">
        <f>IF(ISBLANK(A2261),"",INDEX('Smelter Look-up'!$C$5:$C$700,MATCH(A2261,'Smelter Look-up'!$E$5:$E$700,0)))</f>
        <v/>
      </c>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7"/>
        <v>0</v>
      </c>
      <c r="AB2261" s="228" t="str">
        <f t="shared" si="328"/>
        <v/>
      </c>
    </row>
    <row r="2262" spans="1:28" s="227" customFormat="1" ht="20.25">
      <c r="A2262" s="296"/>
      <c r="B2262" s="182" t="str">
        <f>IF(LEN(A2262)=0,"",INDEX('Smelter Look-up'!$A:$A,MATCH($A2262,'Smelter Look-up'!$E:$E,0)))</f>
        <v/>
      </c>
      <c r="C2262" s="186" t="str">
        <f>IF(LEN(A2262)=0,"",INDEX('Smelter Look-up'!$C:$C,MATCH($A2262,'Smelter Look-up'!$E:$E,0)))</f>
        <v/>
      </c>
      <c r="D2262" s="230" t="str">
        <f>IF(ISBLANK(A2262),"",INDEX('Smelter Look-up'!$C$5:$C$700,MATCH(A2262,'Smelter Look-up'!$E$5:$E$700,0)))</f>
        <v/>
      </c>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7"/>
        <v>0</v>
      </c>
      <c r="AB2262" s="228" t="str">
        <f t="shared" si="328"/>
        <v/>
      </c>
    </row>
    <row r="2263" spans="1:28" s="227" customFormat="1" ht="20.25">
      <c r="A2263" s="296"/>
      <c r="B2263" s="182" t="str">
        <f>IF(LEN(A2263)=0,"",INDEX('Smelter Look-up'!$A:$A,MATCH($A2263,'Smelter Look-up'!$E:$E,0)))</f>
        <v/>
      </c>
      <c r="C2263" s="186" t="str">
        <f>IF(LEN(A2263)=0,"",INDEX('Smelter Look-up'!$C:$C,MATCH($A2263,'Smelter Look-up'!$E:$E,0)))</f>
        <v/>
      </c>
      <c r="D2263" s="230" t="str">
        <f>IF(ISBLANK(A2263),"",INDEX('Smelter Look-up'!$C$5:$C$700,MATCH(A2263,'Smelter Look-up'!$E$5:$E$700,0)))</f>
        <v/>
      </c>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7"/>
        <v>0</v>
      </c>
      <c r="AB2263" s="228" t="str">
        <f t="shared" si="328"/>
        <v/>
      </c>
    </row>
    <row r="2264" spans="1:28" s="227" customFormat="1" ht="20.25">
      <c r="A2264" s="296"/>
      <c r="B2264" s="182" t="str">
        <f>IF(LEN(A2264)=0,"",INDEX('Smelter Look-up'!$A:$A,MATCH($A2264,'Smelter Look-up'!$E:$E,0)))</f>
        <v/>
      </c>
      <c r="C2264" s="186" t="str">
        <f>IF(LEN(A2264)=0,"",INDEX('Smelter Look-up'!$C:$C,MATCH($A2264,'Smelter Look-up'!$E:$E,0)))</f>
        <v/>
      </c>
      <c r="D2264" s="230" t="str">
        <f>IF(ISBLANK(A2264),"",INDEX('Smelter Look-up'!$C$5:$C$700,MATCH(A2264,'Smelter Look-up'!$E$5:$E$700,0)))</f>
        <v/>
      </c>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7"/>
        <v>0</v>
      </c>
      <c r="AB2264" s="228" t="str">
        <f t="shared" si="328"/>
        <v/>
      </c>
    </row>
    <row r="2265" spans="1:28" s="227" customFormat="1" ht="20.25">
      <c r="A2265" s="296"/>
      <c r="B2265" s="182" t="str">
        <f>IF(LEN(A2265)=0,"",INDEX('Smelter Look-up'!$A:$A,MATCH($A2265,'Smelter Look-up'!$E:$E,0)))</f>
        <v/>
      </c>
      <c r="C2265" s="186" t="str">
        <f>IF(LEN(A2265)=0,"",INDEX('Smelter Look-up'!$C:$C,MATCH($A2265,'Smelter Look-up'!$E:$E,0)))</f>
        <v/>
      </c>
      <c r="D2265" s="230" t="str">
        <f>IF(ISBLANK(A2265),"",INDEX('Smelter Look-up'!$C$5:$C$700,MATCH(A2265,'Smelter Look-up'!$E$5:$E$700,0)))</f>
        <v/>
      </c>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9">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30">IF(AND(C2265="Smelter not listed",OR(LEN(D2265)=0,LEN(E2265)=0)),1,0)</f>
        <v>0</v>
      </c>
      <c r="AB2265" s="228" t="str">
        <f t="shared" ref="AB2265:AB2295" si="331">B2265&amp;C2265</f>
        <v/>
      </c>
    </row>
    <row r="2266" spans="1:28" s="227" customFormat="1" ht="20.25">
      <c r="A2266" s="296"/>
      <c r="B2266" s="182" t="str">
        <f>IF(LEN(A2266)=0,"",INDEX('Smelter Look-up'!$A:$A,MATCH($A2266,'Smelter Look-up'!$E:$E,0)))</f>
        <v/>
      </c>
      <c r="C2266" s="186" t="str">
        <f>IF(LEN(A2266)=0,"",INDEX('Smelter Look-up'!$C:$C,MATCH($A2266,'Smelter Look-up'!$E:$E,0)))</f>
        <v/>
      </c>
      <c r="D2266" s="230" t="str">
        <f>IF(ISBLANK(A2266),"",INDEX('Smelter Look-up'!$C$5:$C$700,MATCH(A2266,'Smelter Look-up'!$E$5:$E$700,0)))</f>
        <v/>
      </c>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296"/>
      <c r="B2267" s="182" t="str">
        <f>IF(LEN(A2267)=0,"",INDEX('Smelter Look-up'!$A:$A,MATCH($A2267,'Smelter Look-up'!$E:$E,0)))</f>
        <v/>
      </c>
      <c r="C2267" s="186" t="str">
        <f>IF(LEN(A2267)=0,"",INDEX('Smelter Look-up'!$C:$C,MATCH($A2267,'Smelter Look-up'!$E:$E,0)))</f>
        <v/>
      </c>
      <c r="D2267" s="230" t="str">
        <f>IF(ISBLANK(A2267),"",INDEX('Smelter Look-up'!$C$5:$C$700,MATCH(A2267,'Smelter Look-up'!$E$5:$E$700,0)))</f>
        <v/>
      </c>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296"/>
      <c r="B2268" s="182" t="str">
        <f>IF(LEN(A2268)=0,"",INDEX('Smelter Look-up'!$A:$A,MATCH($A2268,'Smelter Look-up'!$E:$E,0)))</f>
        <v/>
      </c>
      <c r="C2268" s="186" t="str">
        <f>IF(LEN(A2268)=0,"",INDEX('Smelter Look-up'!$C:$C,MATCH($A2268,'Smelter Look-up'!$E:$E,0)))</f>
        <v/>
      </c>
      <c r="D2268" s="230" t="str">
        <f>IF(ISBLANK(A2268),"",INDEX('Smelter Look-up'!$C$5:$C$700,MATCH(A2268,'Smelter Look-up'!$E$5:$E$700,0)))</f>
        <v/>
      </c>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25">
      <c r="A2269" s="296"/>
      <c r="B2269" s="182" t="str">
        <f>IF(LEN(A2269)=0,"",INDEX('Smelter Look-up'!$A:$A,MATCH($A2269,'Smelter Look-up'!$E:$E,0)))</f>
        <v/>
      </c>
      <c r="C2269" s="186" t="str">
        <f>IF(LEN(A2269)=0,"",INDEX('Smelter Look-up'!$C:$C,MATCH($A2269,'Smelter Look-up'!$E:$E,0)))</f>
        <v/>
      </c>
      <c r="D2269" s="230" t="str">
        <f>IF(ISBLANK(A2269),"",INDEX('Smelter Look-up'!$C$5:$C$700,MATCH(A2269,'Smelter Look-up'!$E$5:$E$700,0)))</f>
        <v/>
      </c>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25">
      <c r="A2270" s="296"/>
      <c r="B2270" s="182" t="str">
        <f>IF(LEN(A2270)=0,"",INDEX('Smelter Look-up'!$A:$A,MATCH($A2270,'Smelter Look-up'!$E:$E,0)))</f>
        <v/>
      </c>
      <c r="C2270" s="186" t="str">
        <f>IF(LEN(A2270)=0,"",INDEX('Smelter Look-up'!$C:$C,MATCH($A2270,'Smelter Look-up'!$E:$E,0)))</f>
        <v/>
      </c>
      <c r="D2270" s="230" t="str">
        <f>IF(ISBLANK(A2270),"",INDEX('Smelter Look-up'!$C$5:$C$700,MATCH(A2270,'Smelter Look-up'!$E$5:$E$700,0)))</f>
        <v/>
      </c>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25">
      <c r="A2271" s="296"/>
      <c r="B2271" s="182" t="str">
        <f>IF(LEN(A2271)=0,"",INDEX('Smelter Look-up'!$A:$A,MATCH($A2271,'Smelter Look-up'!$E:$E,0)))</f>
        <v/>
      </c>
      <c r="C2271" s="186" t="str">
        <f>IF(LEN(A2271)=0,"",INDEX('Smelter Look-up'!$C:$C,MATCH($A2271,'Smelter Look-up'!$E:$E,0)))</f>
        <v/>
      </c>
      <c r="D2271" s="230" t="str">
        <f>IF(ISBLANK(A2271),"",INDEX('Smelter Look-up'!$C$5:$C$700,MATCH(A2271,'Smelter Look-up'!$E$5:$E$700,0)))</f>
        <v/>
      </c>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25">
      <c r="A2272" s="296"/>
      <c r="B2272" s="182" t="str">
        <f>IF(LEN(A2272)=0,"",INDEX('Smelter Look-up'!$A:$A,MATCH($A2272,'Smelter Look-up'!$E:$E,0)))</f>
        <v/>
      </c>
      <c r="C2272" s="186" t="str">
        <f>IF(LEN(A2272)=0,"",INDEX('Smelter Look-up'!$C:$C,MATCH($A2272,'Smelter Look-up'!$E:$E,0)))</f>
        <v/>
      </c>
      <c r="D2272" s="230" t="str">
        <f>IF(ISBLANK(A2272),"",INDEX('Smelter Look-up'!$C$5:$C$700,MATCH(A2272,'Smelter Look-up'!$E$5:$E$700,0)))</f>
        <v/>
      </c>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25">
      <c r="A2273" s="296"/>
      <c r="B2273" s="182" t="str">
        <f>IF(LEN(A2273)=0,"",INDEX('Smelter Look-up'!$A:$A,MATCH($A2273,'Smelter Look-up'!$E:$E,0)))</f>
        <v/>
      </c>
      <c r="C2273" s="186" t="str">
        <f>IF(LEN(A2273)=0,"",INDEX('Smelter Look-up'!$C:$C,MATCH($A2273,'Smelter Look-up'!$E:$E,0)))</f>
        <v/>
      </c>
      <c r="D2273" s="230" t="str">
        <f>IF(ISBLANK(A2273),"",INDEX('Smelter Look-up'!$C$5:$C$700,MATCH(A2273,'Smelter Look-up'!$E$5:$E$700,0)))</f>
        <v/>
      </c>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0"/>
        <v>0</v>
      </c>
      <c r="AB2273" s="228" t="str">
        <f t="shared" si="331"/>
        <v/>
      </c>
    </row>
    <row r="2274" spans="1:28" s="227" customFormat="1" ht="20.25">
      <c r="A2274" s="296"/>
      <c r="B2274" s="182" t="str">
        <f>IF(LEN(A2274)=0,"",INDEX('Smelter Look-up'!$A:$A,MATCH($A2274,'Smelter Look-up'!$E:$E,0)))</f>
        <v/>
      </c>
      <c r="C2274" s="186" t="str">
        <f>IF(LEN(A2274)=0,"",INDEX('Smelter Look-up'!$C:$C,MATCH($A2274,'Smelter Look-up'!$E:$E,0)))</f>
        <v/>
      </c>
      <c r="D2274" s="230" t="str">
        <f>IF(ISBLANK(A2274),"",INDEX('Smelter Look-up'!$C$5:$C$700,MATCH(A2274,'Smelter Look-up'!$E$5:$E$700,0)))</f>
        <v/>
      </c>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0"/>
        <v>0</v>
      </c>
      <c r="AB2274" s="228" t="str">
        <f t="shared" si="331"/>
        <v/>
      </c>
    </row>
    <row r="2275" spans="1:28" s="227" customFormat="1" ht="20.25">
      <c r="A2275" s="296"/>
      <c r="B2275" s="182" t="str">
        <f>IF(LEN(A2275)=0,"",INDEX('Smelter Look-up'!$A:$A,MATCH($A2275,'Smelter Look-up'!$E:$E,0)))</f>
        <v/>
      </c>
      <c r="C2275" s="186" t="str">
        <f>IF(LEN(A2275)=0,"",INDEX('Smelter Look-up'!$C:$C,MATCH($A2275,'Smelter Look-up'!$E:$E,0)))</f>
        <v/>
      </c>
      <c r="D2275" s="230" t="str">
        <f>IF(ISBLANK(A2275),"",INDEX('Smelter Look-up'!$C$5:$C$700,MATCH(A2275,'Smelter Look-up'!$E$5:$E$700,0)))</f>
        <v/>
      </c>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0"/>
        <v>0</v>
      </c>
      <c r="AB2275" s="228" t="str">
        <f t="shared" si="331"/>
        <v/>
      </c>
    </row>
    <row r="2276" spans="1:28" s="227" customFormat="1" ht="20.25">
      <c r="A2276" s="296"/>
      <c r="B2276" s="182" t="str">
        <f>IF(LEN(A2276)=0,"",INDEX('Smelter Look-up'!$A:$A,MATCH($A2276,'Smelter Look-up'!$E:$E,0)))</f>
        <v/>
      </c>
      <c r="C2276" s="186" t="str">
        <f>IF(LEN(A2276)=0,"",INDEX('Smelter Look-up'!$C:$C,MATCH($A2276,'Smelter Look-up'!$E:$E,0)))</f>
        <v/>
      </c>
      <c r="D2276" s="230" t="str">
        <f>IF(ISBLANK(A2276),"",INDEX('Smelter Look-up'!$C$5:$C$700,MATCH(A2276,'Smelter Look-up'!$E$5:$E$700,0)))</f>
        <v/>
      </c>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0"/>
        <v>0</v>
      </c>
      <c r="AB2276" s="228" t="str">
        <f t="shared" si="331"/>
        <v/>
      </c>
    </row>
    <row r="2277" spans="1:28" s="227" customFormat="1" ht="20.25">
      <c r="A2277" s="296"/>
      <c r="B2277" s="182" t="str">
        <f>IF(LEN(A2277)=0,"",INDEX('Smelter Look-up'!$A:$A,MATCH($A2277,'Smelter Look-up'!$E:$E,0)))</f>
        <v/>
      </c>
      <c r="C2277" s="186" t="str">
        <f>IF(LEN(A2277)=0,"",INDEX('Smelter Look-up'!$C:$C,MATCH($A2277,'Smelter Look-up'!$E:$E,0)))</f>
        <v/>
      </c>
      <c r="D2277" s="230" t="str">
        <f>IF(ISBLANK(A2277),"",INDEX('Smelter Look-up'!$C$5:$C$700,MATCH(A2277,'Smelter Look-up'!$E$5:$E$700,0)))</f>
        <v/>
      </c>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0"/>
        <v>0</v>
      </c>
      <c r="AB2277" s="228" t="str">
        <f t="shared" si="331"/>
        <v/>
      </c>
    </row>
    <row r="2278" spans="1:28" s="227" customFormat="1" ht="20.25">
      <c r="A2278" s="296"/>
      <c r="B2278" s="182" t="str">
        <f>IF(LEN(A2278)=0,"",INDEX('Smelter Look-up'!$A:$A,MATCH($A2278,'Smelter Look-up'!$E:$E,0)))</f>
        <v/>
      </c>
      <c r="C2278" s="186" t="str">
        <f>IF(LEN(A2278)=0,"",INDEX('Smelter Look-up'!$C:$C,MATCH($A2278,'Smelter Look-up'!$E:$E,0)))</f>
        <v/>
      </c>
      <c r="D2278" s="230" t="str">
        <f>IF(ISBLANK(A2278),"",INDEX('Smelter Look-up'!$C$5:$C$700,MATCH(A2278,'Smelter Look-up'!$E$5:$E$700,0)))</f>
        <v/>
      </c>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0"/>
        <v>0</v>
      </c>
      <c r="AB2278" s="228" t="str">
        <f t="shared" si="331"/>
        <v/>
      </c>
    </row>
    <row r="2279" spans="1:28" s="227" customFormat="1" ht="20.25">
      <c r="A2279" s="296"/>
      <c r="B2279" s="182" t="str">
        <f>IF(LEN(A2279)=0,"",INDEX('Smelter Look-up'!$A:$A,MATCH($A2279,'Smelter Look-up'!$E:$E,0)))</f>
        <v/>
      </c>
      <c r="C2279" s="186" t="str">
        <f>IF(LEN(A2279)=0,"",INDEX('Smelter Look-up'!$C:$C,MATCH($A2279,'Smelter Look-up'!$E:$E,0)))</f>
        <v/>
      </c>
      <c r="D2279" s="230" t="str">
        <f>IF(ISBLANK(A2279),"",INDEX('Smelter Look-up'!$C$5:$C$700,MATCH(A2279,'Smelter Look-up'!$E$5:$E$700,0)))</f>
        <v/>
      </c>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0"/>
        <v>0</v>
      </c>
      <c r="AB2279" s="228" t="str">
        <f t="shared" si="331"/>
        <v/>
      </c>
    </row>
    <row r="2280" spans="1:28" s="227" customFormat="1" ht="20.25">
      <c r="A2280" s="296"/>
      <c r="B2280" s="182" t="str">
        <f>IF(LEN(A2280)=0,"",INDEX('Smelter Look-up'!$A:$A,MATCH($A2280,'Smelter Look-up'!$E:$E,0)))</f>
        <v/>
      </c>
      <c r="C2280" s="186" t="str">
        <f>IF(LEN(A2280)=0,"",INDEX('Smelter Look-up'!$C:$C,MATCH($A2280,'Smelter Look-up'!$E:$E,0)))</f>
        <v/>
      </c>
      <c r="D2280" s="230" t="str">
        <f>IF(ISBLANK(A2280),"",INDEX('Smelter Look-up'!$C$5:$C$700,MATCH(A2280,'Smelter Look-up'!$E$5:$E$700,0)))</f>
        <v/>
      </c>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0"/>
        <v>0</v>
      </c>
      <c r="AB2280" s="228" t="str">
        <f t="shared" si="331"/>
        <v/>
      </c>
    </row>
    <row r="2281" spans="1:28" s="227" customFormat="1" ht="20.25">
      <c r="A2281" s="296"/>
      <c r="B2281" s="182" t="str">
        <f>IF(LEN(A2281)=0,"",INDEX('Smelter Look-up'!$A:$A,MATCH($A2281,'Smelter Look-up'!$E:$E,0)))</f>
        <v/>
      </c>
      <c r="C2281" s="186" t="str">
        <f>IF(LEN(A2281)=0,"",INDEX('Smelter Look-up'!$C:$C,MATCH($A2281,'Smelter Look-up'!$E:$E,0)))</f>
        <v/>
      </c>
      <c r="D2281" s="230" t="str">
        <f>IF(ISBLANK(A2281),"",INDEX('Smelter Look-up'!$C$5:$C$700,MATCH(A2281,'Smelter Look-up'!$E$5:$E$700,0)))</f>
        <v/>
      </c>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25">
      <c r="A2282" s="296"/>
      <c r="B2282" s="182" t="str">
        <f>IF(LEN(A2282)=0,"",INDEX('Smelter Look-up'!$A:$A,MATCH($A2282,'Smelter Look-up'!$E:$E,0)))</f>
        <v/>
      </c>
      <c r="C2282" s="186" t="str">
        <f>IF(LEN(A2282)=0,"",INDEX('Smelter Look-up'!$C:$C,MATCH($A2282,'Smelter Look-up'!$E:$E,0)))</f>
        <v/>
      </c>
      <c r="D2282" s="230" t="str">
        <f>IF(ISBLANK(A2282),"",INDEX('Smelter Look-up'!$C$5:$C$700,MATCH(A2282,'Smelter Look-up'!$E$5:$E$700,0)))</f>
        <v/>
      </c>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25">
      <c r="A2283" s="296"/>
      <c r="B2283" s="182" t="str">
        <f>IF(LEN(A2283)=0,"",INDEX('Smelter Look-up'!$A:$A,MATCH($A2283,'Smelter Look-up'!$E:$E,0)))</f>
        <v/>
      </c>
      <c r="C2283" s="186" t="str">
        <f>IF(LEN(A2283)=0,"",INDEX('Smelter Look-up'!$C:$C,MATCH($A2283,'Smelter Look-up'!$E:$E,0)))</f>
        <v/>
      </c>
      <c r="D2283" s="230" t="str">
        <f>IF(ISBLANK(A2283),"",INDEX('Smelter Look-up'!$C$5:$C$700,MATCH(A2283,'Smelter Look-up'!$E$5:$E$700,0)))</f>
        <v/>
      </c>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9"/>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0"/>
        <v>0</v>
      </c>
      <c r="AB2283" s="228" t="str">
        <f t="shared" si="331"/>
        <v/>
      </c>
    </row>
    <row r="2284" spans="1:28" s="227" customFormat="1" ht="20.25">
      <c r="A2284" s="296"/>
      <c r="B2284" s="182" t="str">
        <f>IF(LEN(A2284)=0,"",INDEX('Smelter Look-up'!$A:$A,MATCH($A2284,'Smelter Look-up'!$E:$E,0)))</f>
        <v/>
      </c>
      <c r="C2284" s="186" t="str">
        <f>IF(LEN(A2284)=0,"",INDEX('Smelter Look-up'!$C:$C,MATCH($A2284,'Smelter Look-up'!$E:$E,0)))</f>
        <v/>
      </c>
      <c r="D2284" s="230" t="str">
        <f>IF(ISBLANK(A2284),"",INDEX('Smelter Look-up'!$C$5:$C$700,MATCH(A2284,'Smelter Look-up'!$E$5:$E$700,0)))</f>
        <v/>
      </c>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9"/>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0"/>
        <v>0</v>
      </c>
      <c r="AB2284" s="228" t="str">
        <f t="shared" si="331"/>
        <v/>
      </c>
    </row>
    <row r="2285" spans="1:28" s="227" customFormat="1" ht="20.25">
      <c r="A2285" s="296"/>
      <c r="B2285" s="182" t="str">
        <f>IF(LEN(A2285)=0,"",INDEX('Smelter Look-up'!$A:$A,MATCH($A2285,'Smelter Look-up'!$E:$E,0)))</f>
        <v/>
      </c>
      <c r="C2285" s="186" t="str">
        <f>IF(LEN(A2285)=0,"",INDEX('Smelter Look-up'!$C:$C,MATCH($A2285,'Smelter Look-up'!$E:$E,0)))</f>
        <v/>
      </c>
      <c r="D2285" s="230" t="str">
        <f>IF(ISBLANK(A2285),"",INDEX('Smelter Look-up'!$C$5:$C$700,MATCH(A2285,'Smelter Look-up'!$E$5:$E$700,0)))</f>
        <v/>
      </c>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9"/>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0"/>
        <v>0</v>
      </c>
      <c r="AB2285" s="228" t="str">
        <f t="shared" si="331"/>
        <v/>
      </c>
    </row>
    <row r="2286" spans="1:28" s="227" customFormat="1" ht="20.25">
      <c r="A2286" s="296"/>
      <c r="B2286" s="182" t="str">
        <f>IF(LEN(A2286)=0,"",INDEX('Smelter Look-up'!$A:$A,MATCH($A2286,'Smelter Look-up'!$E:$E,0)))</f>
        <v/>
      </c>
      <c r="C2286" s="186" t="str">
        <f>IF(LEN(A2286)=0,"",INDEX('Smelter Look-up'!$C:$C,MATCH($A2286,'Smelter Look-up'!$E:$E,0)))</f>
        <v/>
      </c>
      <c r="D2286" s="230" t="str">
        <f>IF(ISBLANK(A2286),"",INDEX('Smelter Look-up'!$C$5:$C$700,MATCH(A2286,'Smelter Look-up'!$E$5:$E$700,0)))</f>
        <v/>
      </c>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9"/>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0"/>
        <v>0</v>
      </c>
      <c r="AB2286" s="228" t="str">
        <f t="shared" si="331"/>
        <v/>
      </c>
    </row>
    <row r="2287" spans="1:28" s="227" customFormat="1" ht="20.25">
      <c r="A2287" s="296"/>
      <c r="B2287" s="182" t="str">
        <f>IF(LEN(A2287)=0,"",INDEX('Smelter Look-up'!$A:$A,MATCH($A2287,'Smelter Look-up'!$E:$E,0)))</f>
        <v/>
      </c>
      <c r="C2287" s="186" t="str">
        <f>IF(LEN(A2287)=0,"",INDEX('Smelter Look-up'!$C:$C,MATCH($A2287,'Smelter Look-up'!$E:$E,0)))</f>
        <v/>
      </c>
      <c r="D2287" s="230" t="str">
        <f>IF(ISBLANK(A2287),"",INDEX('Smelter Look-up'!$C$5:$C$700,MATCH(A2287,'Smelter Look-up'!$E$5:$E$700,0)))</f>
        <v/>
      </c>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9"/>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0"/>
        <v>0</v>
      </c>
      <c r="AB2287" s="228" t="str">
        <f t="shared" si="331"/>
        <v/>
      </c>
    </row>
    <row r="2288" spans="1:28" s="227" customFormat="1" ht="20.25">
      <c r="A2288" s="296"/>
      <c r="B2288" s="182" t="str">
        <f>IF(LEN(A2288)=0,"",INDEX('Smelter Look-up'!$A:$A,MATCH($A2288,'Smelter Look-up'!$E:$E,0)))</f>
        <v/>
      </c>
      <c r="C2288" s="186" t="str">
        <f>IF(LEN(A2288)=0,"",INDEX('Smelter Look-up'!$C:$C,MATCH($A2288,'Smelter Look-up'!$E:$E,0)))</f>
        <v/>
      </c>
      <c r="D2288" s="230" t="str">
        <f>IF(ISBLANK(A2288),"",INDEX('Smelter Look-up'!$C$5:$C$700,MATCH(A2288,'Smelter Look-up'!$E$5:$E$700,0)))</f>
        <v/>
      </c>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9"/>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0"/>
        <v>0</v>
      </c>
      <c r="AB2288" s="228" t="str">
        <f t="shared" si="331"/>
        <v/>
      </c>
    </row>
    <row r="2289" spans="1:28" s="227" customFormat="1" ht="20.25">
      <c r="A2289" s="296"/>
      <c r="B2289" s="182" t="str">
        <f>IF(LEN(A2289)=0,"",INDEX('Smelter Look-up'!$A:$A,MATCH($A2289,'Smelter Look-up'!$E:$E,0)))</f>
        <v/>
      </c>
      <c r="C2289" s="186" t="str">
        <f>IF(LEN(A2289)=0,"",INDEX('Smelter Look-up'!$C:$C,MATCH($A2289,'Smelter Look-up'!$E:$E,0)))</f>
        <v/>
      </c>
      <c r="D2289" s="230" t="str">
        <f>IF(ISBLANK(A2289),"",INDEX('Smelter Look-up'!$C$5:$C$700,MATCH(A2289,'Smelter Look-up'!$E$5:$E$700,0)))</f>
        <v/>
      </c>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9"/>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0"/>
        <v>0</v>
      </c>
      <c r="AB2289" s="228" t="str">
        <f t="shared" si="331"/>
        <v/>
      </c>
    </row>
    <row r="2290" spans="1:28" s="227" customFormat="1" ht="20.25">
      <c r="A2290" s="296"/>
      <c r="B2290" s="182" t="str">
        <f>IF(LEN(A2290)=0,"",INDEX('Smelter Look-up'!$A:$A,MATCH($A2290,'Smelter Look-up'!$E:$E,0)))</f>
        <v/>
      </c>
      <c r="C2290" s="186" t="str">
        <f>IF(LEN(A2290)=0,"",INDEX('Smelter Look-up'!$C:$C,MATCH($A2290,'Smelter Look-up'!$E:$E,0)))</f>
        <v/>
      </c>
      <c r="D2290" s="230" t="str">
        <f>IF(ISBLANK(A2290),"",INDEX('Smelter Look-up'!$C$5:$C$700,MATCH(A2290,'Smelter Look-up'!$E$5:$E$700,0)))</f>
        <v/>
      </c>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0"/>
        <v>0</v>
      </c>
      <c r="AB2290" s="228" t="str">
        <f t="shared" si="331"/>
        <v/>
      </c>
    </row>
    <row r="2291" spans="1:28" s="227" customFormat="1" ht="20.25">
      <c r="A2291" s="296"/>
      <c r="B2291" s="182" t="str">
        <f>IF(LEN(A2291)=0,"",INDEX('Smelter Look-up'!$A:$A,MATCH($A2291,'Smelter Look-up'!$E:$E,0)))</f>
        <v/>
      </c>
      <c r="C2291" s="186" t="str">
        <f>IF(LEN(A2291)=0,"",INDEX('Smelter Look-up'!$C:$C,MATCH($A2291,'Smelter Look-up'!$E:$E,0)))</f>
        <v/>
      </c>
      <c r="D2291" s="230" t="str">
        <f>IF(ISBLANK(A2291),"",INDEX('Smelter Look-up'!$C$5:$C$700,MATCH(A2291,'Smelter Look-up'!$E$5:$E$700,0)))</f>
        <v/>
      </c>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0"/>
        <v>0</v>
      </c>
      <c r="AB2291" s="228" t="str">
        <f t="shared" si="331"/>
        <v/>
      </c>
    </row>
    <row r="2292" spans="1:28" s="227" customFormat="1" ht="20.25">
      <c r="A2292" s="296"/>
      <c r="B2292" s="182" t="str">
        <f>IF(LEN(A2292)=0,"",INDEX('Smelter Look-up'!$A:$A,MATCH($A2292,'Smelter Look-up'!$E:$E,0)))</f>
        <v/>
      </c>
      <c r="C2292" s="186" t="str">
        <f>IF(LEN(A2292)=0,"",INDEX('Smelter Look-up'!$C:$C,MATCH($A2292,'Smelter Look-up'!$E:$E,0)))</f>
        <v/>
      </c>
      <c r="D2292" s="230" t="str">
        <f>IF(ISBLANK(A2292),"",INDEX('Smelter Look-up'!$C$5:$C$700,MATCH(A2292,'Smelter Look-up'!$E$5:$E$700,0)))</f>
        <v/>
      </c>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0"/>
        <v>0</v>
      </c>
      <c r="AB2292" s="228" t="str">
        <f t="shared" si="331"/>
        <v/>
      </c>
    </row>
    <row r="2293" spans="1:28" s="227" customFormat="1" ht="20.25">
      <c r="A2293" s="296"/>
      <c r="B2293" s="182" t="str">
        <f>IF(LEN(A2293)=0,"",INDEX('Smelter Look-up'!$A:$A,MATCH($A2293,'Smelter Look-up'!$E:$E,0)))</f>
        <v/>
      </c>
      <c r="C2293" s="186" t="str">
        <f>IF(LEN(A2293)=0,"",INDEX('Smelter Look-up'!$C:$C,MATCH($A2293,'Smelter Look-up'!$E:$E,0)))</f>
        <v/>
      </c>
      <c r="D2293" s="230" t="str">
        <f>IF(ISBLANK(A2293),"",INDEX('Smelter Look-up'!$C$5:$C$700,MATCH(A2293,'Smelter Look-up'!$E$5:$E$700,0)))</f>
        <v/>
      </c>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0"/>
        <v>0</v>
      </c>
      <c r="AB2293" s="228" t="str">
        <f t="shared" si="331"/>
        <v/>
      </c>
    </row>
    <row r="2294" spans="1:28" s="227" customFormat="1" ht="20.25">
      <c r="A2294" s="296"/>
      <c r="B2294" s="182" t="str">
        <f>IF(LEN(A2294)=0,"",INDEX('Smelter Look-up'!$A:$A,MATCH($A2294,'Smelter Look-up'!$E:$E,0)))</f>
        <v/>
      </c>
      <c r="C2294" s="186" t="str">
        <f>IF(LEN(A2294)=0,"",INDEX('Smelter Look-up'!$C:$C,MATCH($A2294,'Smelter Look-up'!$E:$E,0)))</f>
        <v/>
      </c>
      <c r="D2294" s="230" t="str">
        <f>IF(ISBLANK(A2294),"",INDEX('Smelter Look-up'!$C$5:$C$700,MATCH(A2294,'Smelter Look-up'!$E$5:$E$700,0)))</f>
        <v/>
      </c>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0"/>
        <v>0</v>
      </c>
      <c r="AB2294" s="228" t="str">
        <f t="shared" si="331"/>
        <v/>
      </c>
    </row>
    <row r="2295" spans="1:28" s="227" customFormat="1" ht="20.25">
      <c r="A2295" s="296"/>
      <c r="B2295" s="182" t="str">
        <f>IF(LEN(A2295)=0,"",INDEX('Smelter Look-up'!$A:$A,MATCH($A2295,'Smelter Look-up'!$E:$E,0)))</f>
        <v/>
      </c>
      <c r="C2295" s="186" t="str">
        <f>IF(LEN(A2295)=0,"",INDEX('Smelter Look-up'!$C:$C,MATCH($A2295,'Smelter Look-up'!$E:$E,0)))</f>
        <v/>
      </c>
      <c r="D2295" s="230" t="str">
        <f>IF(ISBLANK(A2295),"",INDEX('Smelter Look-up'!$C$5:$C$700,MATCH(A2295,'Smelter Look-up'!$E$5:$E$700,0)))</f>
        <v/>
      </c>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0"/>
        <v>0</v>
      </c>
      <c r="AB2295" s="228" t="str">
        <f t="shared" si="331"/>
        <v/>
      </c>
    </row>
    <row r="2296" spans="1:28" s="227" customFormat="1" ht="20.25">
      <c r="A2296" s="296"/>
      <c r="B2296" s="182" t="str">
        <f>IF(LEN(A2296)=0,"",INDEX('Smelter Look-up'!$A:$A,MATCH($A2296,'Smelter Look-up'!$E:$E,0)))</f>
        <v/>
      </c>
      <c r="C2296" s="186" t="str">
        <f>IF(LEN(A2296)=0,"",INDEX('Smelter Look-up'!$C:$C,MATCH($A2296,'Smelter Look-up'!$E:$E,0)))</f>
        <v/>
      </c>
      <c r="D2296" s="230" t="str">
        <f>IF(ISBLANK(A2296),"",INDEX('Smelter Look-up'!$C$5:$C$700,MATCH(A2296,'Smelter Look-up'!$E$5:$E$700,0)))</f>
        <v/>
      </c>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32">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33">IF(AND(C2296="Smelter not listed",OR(LEN(D2296)=0,LEN(E2296)=0)),1,0)</f>
        <v>0</v>
      </c>
      <c r="AB2296" s="228" t="str">
        <f t="shared" ref="AB2296" si="334">B2296&amp;C2296</f>
        <v/>
      </c>
    </row>
    <row r="2297" spans="1:28" s="227" customFormat="1" ht="20.25">
      <c r="A2297" s="296"/>
      <c r="B2297" s="182" t="str">
        <f>IF(LEN(A2297)=0,"",INDEX('Smelter Look-up'!$A:$A,MATCH($A2297,'Smelter Look-up'!$E:$E,0)))</f>
        <v/>
      </c>
      <c r="C2297" s="186" t="str">
        <f>IF(LEN(A2297)=0,"",INDEX('Smelter Look-up'!$C:$C,MATCH($A2297,'Smelter Look-up'!$E:$E,0)))</f>
        <v/>
      </c>
      <c r="D2297" s="230" t="str">
        <f>IF(ISBLANK(A2297),"",INDEX('Smelter Look-up'!$C$5:$C$700,MATCH(A2297,'Smelter Look-up'!$E$5:$E$700,0)))</f>
        <v/>
      </c>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35">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36">IF(AND(C2297="Smelter not listed",OR(LEN(D2297)=0,LEN(E2297)=0)),1,0)</f>
        <v>0</v>
      </c>
      <c r="AB2297" s="228" t="str">
        <f t="shared" ref="AB2297:AB2328" si="337">B2297&amp;C2297</f>
        <v/>
      </c>
    </row>
    <row r="2298" spans="1:28" s="227" customFormat="1" ht="20.25">
      <c r="A2298" s="296"/>
      <c r="B2298" s="182" t="str">
        <f>IF(LEN(A2298)=0,"",INDEX('Smelter Look-up'!$A:$A,MATCH($A2298,'Smelter Look-up'!$E:$E,0)))</f>
        <v/>
      </c>
      <c r="C2298" s="186" t="str">
        <f>IF(LEN(A2298)=0,"",INDEX('Smelter Look-up'!$C:$C,MATCH($A2298,'Smelter Look-up'!$E:$E,0)))</f>
        <v/>
      </c>
      <c r="D2298" s="230" t="str">
        <f>IF(ISBLANK(A2298),"",INDEX('Smelter Look-up'!$C$5:$C$700,MATCH(A2298,'Smelter Look-up'!$E$5:$E$700,0)))</f>
        <v/>
      </c>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25">
      <c r="A2299" s="296"/>
      <c r="B2299" s="182" t="str">
        <f>IF(LEN(A2299)=0,"",INDEX('Smelter Look-up'!$A:$A,MATCH($A2299,'Smelter Look-up'!$E:$E,0)))</f>
        <v/>
      </c>
      <c r="C2299" s="186" t="str">
        <f>IF(LEN(A2299)=0,"",INDEX('Smelter Look-up'!$C:$C,MATCH($A2299,'Smelter Look-up'!$E:$E,0)))</f>
        <v/>
      </c>
      <c r="D2299" s="230" t="str">
        <f>IF(ISBLANK(A2299),"",INDEX('Smelter Look-up'!$C$5:$C$700,MATCH(A2299,'Smelter Look-up'!$E$5:$E$700,0)))</f>
        <v/>
      </c>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25">
      <c r="A2300" s="296"/>
      <c r="B2300" s="182" t="str">
        <f>IF(LEN(A2300)=0,"",INDEX('Smelter Look-up'!$A:$A,MATCH($A2300,'Smelter Look-up'!$E:$E,0)))</f>
        <v/>
      </c>
      <c r="C2300" s="186" t="str">
        <f>IF(LEN(A2300)=0,"",INDEX('Smelter Look-up'!$C:$C,MATCH($A2300,'Smelter Look-up'!$E:$E,0)))</f>
        <v/>
      </c>
      <c r="D2300" s="230" t="str">
        <f>IF(ISBLANK(A2300),"",INDEX('Smelter Look-up'!$C$5:$C$700,MATCH(A2300,'Smelter Look-up'!$E$5:$E$700,0)))</f>
        <v/>
      </c>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25">
      <c r="A2301" s="296"/>
      <c r="B2301" s="182" t="str">
        <f>IF(LEN(A2301)=0,"",INDEX('Smelter Look-up'!$A:$A,MATCH($A2301,'Smelter Look-up'!$E:$E,0)))</f>
        <v/>
      </c>
      <c r="C2301" s="186" t="str">
        <f>IF(LEN(A2301)=0,"",INDEX('Smelter Look-up'!$C:$C,MATCH($A2301,'Smelter Look-up'!$E:$E,0)))</f>
        <v/>
      </c>
      <c r="D2301" s="230" t="str">
        <f>IF(ISBLANK(A2301),"",INDEX('Smelter Look-up'!$C$5:$C$700,MATCH(A2301,'Smelter Look-up'!$E$5:$E$700,0)))</f>
        <v/>
      </c>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25">
      <c r="A2302" s="296"/>
      <c r="B2302" s="182" t="str">
        <f>IF(LEN(A2302)=0,"",INDEX('Smelter Look-up'!$A:$A,MATCH($A2302,'Smelter Look-up'!$E:$E,0)))</f>
        <v/>
      </c>
      <c r="C2302" s="186" t="str">
        <f>IF(LEN(A2302)=0,"",INDEX('Smelter Look-up'!$C:$C,MATCH($A2302,'Smelter Look-up'!$E:$E,0)))</f>
        <v/>
      </c>
      <c r="D2302" s="230" t="str">
        <f>IF(ISBLANK(A2302),"",INDEX('Smelter Look-up'!$C$5:$C$700,MATCH(A2302,'Smelter Look-up'!$E$5:$E$700,0)))</f>
        <v/>
      </c>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25">
      <c r="A2303" s="296"/>
      <c r="B2303" s="182" t="str">
        <f>IF(LEN(A2303)=0,"",INDEX('Smelter Look-up'!$A:$A,MATCH($A2303,'Smelter Look-up'!$E:$E,0)))</f>
        <v/>
      </c>
      <c r="C2303" s="186" t="str">
        <f>IF(LEN(A2303)=0,"",INDEX('Smelter Look-up'!$C:$C,MATCH($A2303,'Smelter Look-up'!$E:$E,0)))</f>
        <v/>
      </c>
      <c r="D2303" s="230" t="str">
        <f>IF(ISBLANK(A2303),"",INDEX('Smelter Look-up'!$C$5:$C$700,MATCH(A2303,'Smelter Look-up'!$E$5:$E$700,0)))</f>
        <v/>
      </c>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25">
      <c r="A2304" s="296"/>
      <c r="B2304" s="182" t="str">
        <f>IF(LEN(A2304)=0,"",INDEX('Smelter Look-up'!$A:$A,MATCH($A2304,'Smelter Look-up'!$E:$E,0)))</f>
        <v/>
      </c>
      <c r="C2304" s="186" t="str">
        <f>IF(LEN(A2304)=0,"",INDEX('Smelter Look-up'!$C:$C,MATCH($A2304,'Smelter Look-up'!$E:$E,0)))</f>
        <v/>
      </c>
      <c r="D2304" s="230" t="str">
        <f>IF(ISBLANK(A2304),"",INDEX('Smelter Look-up'!$C$5:$C$700,MATCH(A2304,'Smelter Look-up'!$E$5:$E$700,0)))</f>
        <v/>
      </c>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25">
      <c r="A2305" s="296"/>
      <c r="B2305" s="182" t="str">
        <f>IF(LEN(A2305)=0,"",INDEX('Smelter Look-up'!$A:$A,MATCH($A2305,'Smelter Look-up'!$E:$E,0)))</f>
        <v/>
      </c>
      <c r="C2305" s="186" t="str">
        <f>IF(LEN(A2305)=0,"",INDEX('Smelter Look-up'!$C:$C,MATCH($A2305,'Smelter Look-up'!$E:$E,0)))</f>
        <v/>
      </c>
      <c r="D2305" s="230" t="str">
        <f>IF(ISBLANK(A2305),"",INDEX('Smelter Look-up'!$C$5:$C$700,MATCH(A2305,'Smelter Look-up'!$E$5:$E$700,0)))</f>
        <v/>
      </c>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25">
      <c r="A2306" s="296"/>
      <c r="B2306" s="182" t="str">
        <f>IF(LEN(A2306)=0,"",INDEX('Smelter Look-up'!$A:$A,MATCH($A2306,'Smelter Look-up'!$E:$E,0)))</f>
        <v/>
      </c>
      <c r="C2306" s="186" t="str">
        <f>IF(LEN(A2306)=0,"",INDEX('Smelter Look-up'!$C:$C,MATCH($A2306,'Smelter Look-up'!$E:$E,0)))</f>
        <v/>
      </c>
      <c r="D2306" s="230" t="str">
        <f>IF(ISBLANK(A2306),"",INDEX('Smelter Look-up'!$C$5:$C$700,MATCH(A2306,'Smelter Look-up'!$E$5:$E$700,0)))</f>
        <v/>
      </c>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25">
      <c r="A2307" s="296"/>
      <c r="B2307" s="182" t="str">
        <f>IF(LEN(A2307)=0,"",INDEX('Smelter Look-up'!$A:$A,MATCH($A2307,'Smelter Look-up'!$E:$E,0)))</f>
        <v/>
      </c>
      <c r="C2307" s="186" t="str">
        <f>IF(LEN(A2307)=0,"",INDEX('Smelter Look-up'!$C:$C,MATCH($A2307,'Smelter Look-up'!$E:$E,0)))</f>
        <v/>
      </c>
      <c r="D2307" s="230" t="str">
        <f>IF(ISBLANK(A2307),"",INDEX('Smelter Look-up'!$C$5:$C$700,MATCH(A2307,'Smelter Look-up'!$E$5:$E$700,0)))</f>
        <v/>
      </c>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25">
      <c r="A2308" s="296"/>
      <c r="B2308" s="182" t="str">
        <f>IF(LEN(A2308)=0,"",INDEX('Smelter Look-up'!$A:$A,MATCH($A2308,'Smelter Look-up'!$E:$E,0)))</f>
        <v/>
      </c>
      <c r="C2308" s="186" t="str">
        <f>IF(LEN(A2308)=0,"",INDEX('Smelter Look-up'!$C:$C,MATCH($A2308,'Smelter Look-up'!$E:$E,0)))</f>
        <v/>
      </c>
      <c r="D2308" s="230" t="str">
        <f>IF(ISBLANK(A2308),"",INDEX('Smelter Look-up'!$C$5:$C$700,MATCH(A2308,'Smelter Look-up'!$E$5:$E$700,0)))</f>
        <v/>
      </c>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25">
      <c r="A2309" s="296"/>
      <c r="B2309" s="182" t="str">
        <f>IF(LEN(A2309)=0,"",INDEX('Smelter Look-up'!$A:$A,MATCH($A2309,'Smelter Look-up'!$E:$E,0)))</f>
        <v/>
      </c>
      <c r="C2309" s="186" t="str">
        <f>IF(LEN(A2309)=0,"",INDEX('Smelter Look-up'!$C:$C,MATCH($A2309,'Smelter Look-up'!$E:$E,0)))</f>
        <v/>
      </c>
      <c r="D2309" s="230" t="str">
        <f>IF(ISBLANK(A2309),"",INDEX('Smelter Look-up'!$C$5:$C$700,MATCH(A2309,'Smelter Look-up'!$E$5:$E$700,0)))</f>
        <v/>
      </c>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25">
      <c r="A2310" s="296"/>
      <c r="B2310" s="182" t="str">
        <f>IF(LEN(A2310)=0,"",INDEX('Smelter Look-up'!$A:$A,MATCH($A2310,'Smelter Look-up'!$E:$E,0)))</f>
        <v/>
      </c>
      <c r="C2310" s="186" t="str">
        <f>IF(LEN(A2310)=0,"",INDEX('Smelter Look-up'!$C:$C,MATCH($A2310,'Smelter Look-up'!$E:$E,0)))</f>
        <v/>
      </c>
      <c r="D2310" s="230" t="str">
        <f>IF(ISBLANK(A2310),"",INDEX('Smelter Look-up'!$C$5:$C$700,MATCH(A2310,'Smelter Look-up'!$E$5:$E$700,0)))</f>
        <v/>
      </c>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25">
      <c r="A2311" s="296"/>
      <c r="B2311" s="182" t="str">
        <f>IF(LEN(A2311)=0,"",INDEX('Smelter Look-up'!$A:$A,MATCH($A2311,'Smelter Look-up'!$E:$E,0)))</f>
        <v/>
      </c>
      <c r="C2311" s="186" t="str">
        <f>IF(LEN(A2311)=0,"",INDEX('Smelter Look-up'!$C:$C,MATCH($A2311,'Smelter Look-up'!$E:$E,0)))</f>
        <v/>
      </c>
      <c r="D2311" s="230" t="str">
        <f>IF(ISBLANK(A2311),"",INDEX('Smelter Look-up'!$C$5:$C$700,MATCH(A2311,'Smelter Look-up'!$E$5:$E$700,0)))</f>
        <v/>
      </c>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6"/>
        <v>0</v>
      </c>
      <c r="AB2311" s="228" t="str">
        <f t="shared" si="337"/>
        <v/>
      </c>
    </row>
    <row r="2312" spans="1:28" s="227" customFormat="1" ht="20.25">
      <c r="A2312" s="296"/>
      <c r="B2312" s="182" t="str">
        <f>IF(LEN(A2312)=0,"",INDEX('Smelter Look-up'!$A:$A,MATCH($A2312,'Smelter Look-up'!$E:$E,0)))</f>
        <v/>
      </c>
      <c r="C2312" s="186" t="str">
        <f>IF(LEN(A2312)=0,"",INDEX('Smelter Look-up'!$C:$C,MATCH($A2312,'Smelter Look-up'!$E:$E,0)))</f>
        <v/>
      </c>
      <c r="D2312" s="230" t="str">
        <f>IF(ISBLANK(A2312),"",INDEX('Smelter Look-up'!$C$5:$C$700,MATCH(A2312,'Smelter Look-up'!$E$5:$E$700,0)))</f>
        <v/>
      </c>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6"/>
        <v>0</v>
      </c>
      <c r="AB2312" s="228" t="str">
        <f t="shared" si="337"/>
        <v/>
      </c>
    </row>
    <row r="2313" spans="1:28" s="227" customFormat="1" ht="20.25">
      <c r="A2313" s="296"/>
      <c r="B2313" s="182" t="str">
        <f>IF(LEN(A2313)=0,"",INDEX('Smelter Look-up'!$A:$A,MATCH($A2313,'Smelter Look-up'!$E:$E,0)))</f>
        <v/>
      </c>
      <c r="C2313" s="186" t="str">
        <f>IF(LEN(A2313)=0,"",INDEX('Smelter Look-up'!$C:$C,MATCH($A2313,'Smelter Look-up'!$E:$E,0)))</f>
        <v/>
      </c>
      <c r="D2313" s="230" t="str">
        <f>IF(ISBLANK(A2313),"",INDEX('Smelter Look-up'!$C$5:$C$700,MATCH(A2313,'Smelter Look-up'!$E$5:$E$700,0)))</f>
        <v/>
      </c>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25">
      <c r="A2314" s="296"/>
      <c r="B2314" s="182" t="str">
        <f>IF(LEN(A2314)=0,"",INDEX('Smelter Look-up'!$A:$A,MATCH($A2314,'Smelter Look-up'!$E:$E,0)))</f>
        <v/>
      </c>
      <c r="C2314" s="186" t="str">
        <f>IF(LEN(A2314)=0,"",INDEX('Smelter Look-up'!$C:$C,MATCH($A2314,'Smelter Look-up'!$E:$E,0)))</f>
        <v/>
      </c>
      <c r="D2314" s="230" t="str">
        <f>IF(ISBLANK(A2314),"",INDEX('Smelter Look-up'!$C$5:$C$700,MATCH(A2314,'Smelter Look-up'!$E$5:$E$700,0)))</f>
        <v/>
      </c>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25">
      <c r="A2315" s="296"/>
      <c r="B2315" s="182" t="str">
        <f>IF(LEN(A2315)=0,"",INDEX('Smelter Look-up'!$A:$A,MATCH($A2315,'Smelter Look-up'!$E:$E,0)))</f>
        <v/>
      </c>
      <c r="C2315" s="186" t="str">
        <f>IF(LEN(A2315)=0,"",INDEX('Smelter Look-up'!$C:$C,MATCH($A2315,'Smelter Look-up'!$E:$E,0)))</f>
        <v/>
      </c>
      <c r="D2315" s="230" t="str">
        <f>IF(ISBLANK(A2315),"",INDEX('Smelter Look-up'!$C$5:$C$700,MATCH(A2315,'Smelter Look-up'!$E$5:$E$700,0)))</f>
        <v/>
      </c>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25">
      <c r="A2316" s="296"/>
      <c r="B2316" s="182" t="str">
        <f>IF(LEN(A2316)=0,"",INDEX('Smelter Look-up'!$A:$A,MATCH($A2316,'Smelter Look-up'!$E:$E,0)))</f>
        <v/>
      </c>
      <c r="C2316" s="186" t="str">
        <f>IF(LEN(A2316)=0,"",INDEX('Smelter Look-up'!$C:$C,MATCH($A2316,'Smelter Look-up'!$E:$E,0)))</f>
        <v/>
      </c>
      <c r="D2316" s="230" t="str">
        <f>IF(ISBLANK(A2316),"",INDEX('Smelter Look-up'!$C$5:$C$700,MATCH(A2316,'Smelter Look-up'!$E$5:$E$700,0)))</f>
        <v/>
      </c>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5"/>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6"/>
        <v>0</v>
      </c>
      <c r="AB2316" s="228" t="str">
        <f t="shared" si="337"/>
        <v/>
      </c>
    </row>
    <row r="2317" spans="1:28" s="227" customFormat="1" ht="20.25">
      <c r="A2317" s="296"/>
      <c r="B2317" s="182" t="str">
        <f>IF(LEN(A2317)=0,"",INDEX('Smelter Look-up'!$A:$A,MATCH($A2317,'Smelter Look-up'!$E:$E,0)))</f>
        <v/>
      </c>
      <c r="C2317" s="186" t="str">
        <f>IF(LEN(A2317)=0,"",INDEX('Smelter Look-up'!$C:$C,MATCH($A2317,'Smelter Look-up'!$E:$E,0)))</f>
        <v/>
      </c>
      <c r="D2317" s="230" t="str">
        <f>IF(ISBLANK(A2317),"",INDEX('Smelter Look-up'!$C$5:$C$700,MATCH(A2317,'Smelter Look-up'!$E$5:$E$700,0)))</f>
        <v/>
      </c>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6"/>
        <v>0</v>
      </c>
      <c r="AB2317" s="228" t="str">
        <f t="shared" si="337"/>
        <v/>
      </c>
    </row>
    <row r="2318" spans="1:28" s="227" customFormat="1" ht="20.25">
      <c r="A2318" s="296"/>
      <c r="B2318" s="182" t="str">
        <f>IF(LEN(A2318)=0,"",INDEX('Smelter Look-up'!$A:$A,MATCH($A2318,'Smelter Look-up'!$E:$E,0)))</f>
        <v/>
      </c>
      <c r="C2318" s="186" t="str">
        <f>IF(LEN(A2318)=0,"",INDEX('Smelter Look-up'!$C:$C,MATCH($A2318,'Smelter Look-up'!$E:$E,0)))</f>
        <v/>
      </c>
      <c r="D2318" s="230" t="str">
        <f>IF(ISBLANK(A2318),"",INDEX('Smelter Look-up'!$C$5:$C$700,MATCH(A2318,'Smelter Look-up'!$E$5:$E$700,0)))</f>
        <v/>
      </c>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6"/>
        <v>0</v>
      </c>
      <c r="AB2318" s="228" t="str">
        <f t="shared" si="337"/>
        <v/>
      </c>
    </row>
    <row r="2319" spans="1:28" s="227" customFormat="1" ht="20.25">
      <c r="A2319" s="296"/>
      <c r="B2319" s="182" t="str">
        <f>IF(LEN(A2319)=0,"",INDEX('Smelter Look-up'!$A:$A,MATCH($A2319,'Smelter Look-up'!$E:$E,0)))</f>
        <v/>
      </c>
      <c r="C2319" s="186" t="str">
        <f>IF(LEN(A2319)=0,"",INDEX('Smelter Look-up'!$C:$C,MATCH($A2319,'Smelter Look-up'!$E:$E,0)))</f>
        <v/>
      </c>
      <c r="D2319" s="230" t="str">
        <f>IF(ISBLANK(A2319),"",INDEX('Smelter Look-up'!$C$5:$C$700,MATCH(A2319,'Smelter Look-up'!$E$5:$E$700,0)))</f>
        <v/>
      </c>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6"/>
        <v>0</v>
      </c>
      <c r="AB2319" s="228" t="str">
        <f t="shared" si="337"/>
        <v/>
      </c>
    </row>
    <row r="2320" spans="1:28" s="227" customFormat="1" ht="20.25">
      <c r="A2320" s="296"/>
      <c r="B2320" s="182" t="str">
        <f>IF(LEN(A2320)=0,"",INDEX('Smelter Look-up'!$A:$A,MATCH($A2320,'Smelter Look-up'!$E:$E,0)))</f>
        <v/>
      </c>
      <c r="C2320" s="186" t="str">
        <f>IF(LEN(A2320)=0,"",INDEX('Smelter Look-up'!$C:$C,MATCH($A2320,'Smelter Look-up'!$E:$E,0)))</f>
        <v/>
      </c>
      <c r="D2320" s="230" t="str">
        <f>IF(ISBLANK(A2320),"",INDEX('Smelter Look-up'!$C$5:$C$700,MATCH(A2320,'Smelter Look-up'!$E$5:$E$700,0)))</f>
        <v/>
      </c>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6"/>
        <v>0</v>
      </c>
      <c r="AB2320" s="228" t="str">
        <f t="shared" si="337"/>
        <v/>
      </c>
    </row>
    <row r="2321" spans="1:28" s="227" customFormat="1" ht="20.25">
      <c r="A2321" s="296"/>
      <c r="B2321" s="182" t="str">
        <f>IF(LEN(A2321)=0,"",INDEX('Smelter Look-up'!$A:$A,MATCH($A2321,'Smelter Look-up'!$E:$E,0)))</f>
        <v/>
      </c>
      <c r="C2321" s="186" t="str">
        <f>IF(LEN(A2321)=0,"",INDEX('Smelter Look-up'!$C:$C,MATCH($A2321,'Smelter Look-up'!$E:$E,0)))</f>
        <v/>
      </c>
      <c r="D2321" s="230" t="str">
        <f>IF(ISBLANK(A2321),"",INDEX('Smelter Look-up'!$C$5:$C$700,MATCH(A2321,'Smelter Look-up'!$E$5:$E$700,0)))</f>
        <v/>
      </c>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6"/>
        <v>0</v>
      </c>
      <c r="AB2321" s="228" t="str">
        <f t="shared" si="337"/>
        <v/>
      </c>
    </row>
    <row r="2322" spans="1:28" s="227" customFormat="1" ht="20.25">
      <c r="A2322" s="296"/>
      <c r="B2322" s="182" t="str">
        <f>IF(LEN(A2322)=0,"",INDEX('Smelter Look-up'!$A:$A,MATCH($A2322,'Smelter Look-up'!$E:$E,0)))</f>
        <v/>
      </c>
      <c r="C2322" s="186" t="str">
        <f>IF(LEN(A2322)=0,"",INDEX('Smelter Look-up'!$C:$C,MATCH($A2322,'Smelter Look-up'!$E:$E,0)))</f>
        <v/>
      </c>
      <c r="D2322" s="230" t="str">
        <f>IF(ISBLANK(A2322),"",INDEX('Smelter Look-up'!$C$5:$C$700,MATCH(A2322,'Smelter Look-up'!$E$5:$E$700,0)))</f>
        <v/>
      </c>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6"/>
        <v>0</v>
      </c>
      <c r="AB2322" s="228" t="str">
        <f t="shared" si="337"/>
        <v/>
      </c>
    </row>
    <row r="2323" spans="1:28" s="227" customFormat="1" ht="20.25">
      <c r="A2323" s="296"/>
      <c r="B2323" s="182" t="str">
        <f>IF(LEN(A2323)=0,"",INDEX('Smelter Look-up'!$A:$A,MATCH($A2323,'Smelter Look-up'!$E:$E,0)))</f>
        <v/>
      </c>
      <c r="C2323" s="186" t="str">
        <f>IF(LEN(A2323)=0,"",INDEX('Smelter Look-up'!$C:$C,MATCH($A2323,'Smelter Look-up'!$E:$E,0)))</f>
        <v/>
      </c>
      <c r="D2323" s="230" t="str">
        <f>IF(ISBLANK(A2323),"",INDEX('Smelter Look-up'!$C$5:$C$700,MATCH(A2323,'Smelter Look-up'!$E$5:$E$700,0)))</f>
        <v/>
      </c>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6"/>
        <v>0</v>
      </c>
      <c r="AB2323" s="228" t="str">
        <f t="shared" si="337"/>
        <v/>
      </c>
    </row>
    <row r="2324" spans="1:28" s="227" customFormat="1" ht="20.25">
      <c r="A2324" s="296"/>
      <c r="B2324" s="182" t="str">
        <f>IF(LEN(A2324)=0,"",INDEX('Smelter Look-up'!$A:$A,MATCH($A2324,'Smelter Look-up'!$E:$E,0)))</f>
        <v/>
      </c>
      <c r="C2324" s="186" t="str">
        <f>IF(LEN(A2324)=0,"",INDEX('Smelter Look-up'!$C:$C,MATCH($A2324,'Smelter Look-up'!$E:$E,0)))</f>
        <v/>
      </c>
      <c r="D2324" s="230" t="str">
        <f>IF(ISBLANK(A2324),"",INDEX('Smelter Look-up'!$C$5:$C$700,MATCH(A2324,'Smelter Look-up'!$E$5:$E$700,0)))</f>
        <v/>
      </c>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6"/>
        <v>0</v>
      </c>
      <c r="AB2324" s="228" t="str">
        <f t="shared" si="337"/>
        <v/>
      </c>
    </row>
    <row r="2325" spans="1:28" s="227" customFormat="1" ht="20.25">
      <c r="A2325" s="296"/>
      <c r="B2325" s="182" t="str">
        <f>IF(LEN(A2325)=0,"",INDEX('Smelter Look-up'!$A:$A,MATCH($A2325,'Smelter Look-up'!$E:$E,0)))</f>
        <v/>
      </c>
      <c r="C2325" s="186" t="str">
        <f>IF(LEN(A2325)=0,"",INDEX('Smelter Look-up'!$C:$C,MATCH($A2325,'Smelter Look-up'!$E:$E,0)))</f>
        <v/>
      </c>
      <c r="D2325" s="230" t="str">
        <f>IF(ISBLANK(A2325),"",INDEX('Smelter Look-up'!$C$5:$C$700,MATCH(A2325,'Smelter Look-up'!$E$5:$E$700,0)))</f>
        <v/>
      </c>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6"/>
        <v>0</v>
      </c>
      <c r="AB2325" s="228" t="str">
        <f t="shared" si="337"/>
        <v/>
      </c>
    </row>
    <row r="2326" spans="1:28" s="227" customFormat="1" ht="20.25">
      <c r="A2326" s="296"/>
      <c r="B2326" s="182" t="str">
        <f>IF(LEN(A2326)=0,"",INDEX('Smelter Look-up'!$A:$A,MATCH($A2326,'Smelter Look-up'!$E:$E,0)))</f>
        <v/>
      </c>
      <c r="C2326" s="186" t="str">
        <f>IF(LEN(A2326)=0,"",INDEX('Smelter Look-up'!$C:$C,MATCH($A2326,'Smelter Look-up'!$E:$E,0)))</f>
        <v/>
      </c>
      <c r="D2326" s="230" t="str">
        <f>IF(ISBLANK(A2326),"",INDEX('Smelter Look-up'!$C$5:$C$700,MATCH(A2326,'Smelter Look-up'!$E$5:$E$700,0)))</f>
        <v/>
      </c>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6"/>
        <v>0</v>
      </c>
      <c r="AB2326" s="228" t="str">
        <f t="shared" si="337"/>
        <v/>
      </c>
    </row>
    <row r="2327" spans="1:28" s="227" customFormat="1" ht="20.25">
      <c r="A2327" s="296"/>
      <c r="B2327" s="182" t="str">
        <f>IF(LEN(A2327)=0,"",INDEX('Smelter Look-up'!$A:$A,MATCH($A2327,'Smelter Look-up'!$E:$E,0)))</f>
        <v/>
      </c>
      <c r="C2327" s="186" t="str">
        <f>IF(LEN(A2327)=0,"",INDEX('Smelter Look-up'!$C:$C,MATCH($A2327,'Smelter Look-up'!$E:$E,0)))</f>
        <v/>
      </c>
      <c r="D2327" s="230" t="str">
        <f>IF(ISBLANK(A2327),"",INDEX('Smelter Look-up'!$C$5:$C$700,MATCH(A2327,'Smelter Look-up'!$E$5:$E$700,0)))</f>
        <v/>
      </c>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6"/>
        <v>0</v>
      </c>
      <c r="AB2327" s="228" t="str">
        <f t="shared" si="337"/>
        <v/>
      </c>
    </row>
    <row r="2328" spans="1:28" s="227" customFormat="1" ht="20.25">
      <c r="A2328" s="296"/>
      <c r="B2328" s="182" t="str">
        <f>IF(LEN(A2328)=0,"",INDEX('Smelter Look-up'!$A:$A,MATCH($A2328,'Smelter Look-up'!$E:$E,0)))</f>
        <v/>
      </c>
      <c r="C2328" s="186" t="str">
        <f>IF(LEN(A2328)=0,"",INDEX('Smelter Look-up'!$C:$C,MATCH($A2328,'Smelter Look-up'!$E:$E,0)))</f>
        <v/>
      </c>
      <c r="D2328" s="230" t="str">
        <f>IF(ISBLANK(A2328),"",INDEX('Smelter Look-up'!$C$5:$C$700,MATCH(A2328,'Smelter Look-up'!$E$5:$E$700,0)))</f>
        <v/>
      </c>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6"/>
        <v>0</v>
      </c>
      <c r="AB2328" s="228" t="str">
        <f t="shared" si="337"/>
        <v/>
      </c>
    </row>
    <row r="2329" spans="1:28" s="227" customFormat="1" ht="20.25">
      <c r="A2329" s="296"/>
      <c r="B2329" s="182" t="str">
        <f>IF(LEN(A2329)=0,"",INDEX('Smelter Look-up'!$A:$A,MATCH($A2329,'Smelter Look-up'!$E:$E,0)))</f>
        <v/>
      </c>
      <c r="C2329" s="186" t="str">
        <f>IF(LEN(A2329)=0,"",INDEX('Smelter Look-up'!$C:$C,MATCH($A2329,'Smelter Look-up'!$E:$E,0)))</f>
        <v/>
      </c>
      <c r="D2329" s="230" t="str">
        <f>IF(ISBLANK(A2329),"",INDEX('Smelter Look-up'!$C$5:$C$700,MATCH(A2329,'Smelter Look-up'!$E$5:$E$700,0)))</f>
        <v/>
      </c>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8">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61" ca="1" si="339">IF(AND(C2329="Smelter not listed",OR(LEN(D2329)=0,LEN(E2329)=0)),1,0)</f>
        <v>0</v>
      </c>
      <c r="AB2329" s="228" t="str">
        <f t="shared" ref="AB2329:AB2359" si="340">B2329&amp;C2329</f>
        <v/>
      </c>
    </row>
    <row r="2330" spans="1:28" s="227" customFormat="1" ht="20.25">
      <c r="A2330" s="296"/>
      <c r="B2330" s="182" t="str">
        <f>IF(LEN(A2330)=0,"",INDEX('Smelter Look-up'!$A:$A,MATCH($A2330,'Smelter Look-up'!$E:$E,0)))</f>
        <v/>
      </c>
      <c r="C2330" s="186" t="str">
        <f>IF(LEN(A2330)=0,"",INDEX('Smelter Look-up'!$C:$C,MATCH($A2330,'Smelter Look-up'!$E:$E,0)))</f>
        <v/>
      </c>
      <c r="D2330" s="230" t="str">
        <f>IF(ISBLANK(A2330),"",INDEX('Smelter Look-up'!$C$5:$C$700,MATCH(A2330,'Smelter Look-up'!$E$5:$E$700,0)))</f>
        <v/>
      </c>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296"/>
      <c r="B2331" s="182" t="str">
        <f>IF(LEN(A2331)=0,"",INDEX('Smelter Look-up'!$A:$A,MATCH($A2331,'Smelter Look-up'!$E:$E,0)))</f>
        <v/>
      </c>
      <c r="C2331" s="186" t="str">
        <f>IF(LEN(A2331)=0,"",INDEX('Smelter Look-up'!$C:$C,MATCH($A2331,'Smelter Look-up'!$E:$E,0)))</f>
        <v/>
      </c>
      <c r="D2331" s="230" t="str">
        <f>IF(ISBLANK(A2331),"",INDEX('Smelter Look-up'!$C$5:$C$700,MATCH(A2331,'Smelter Look-up'!$E$5:$E$700,0)))</f>
        <v/>
      </c>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296"/>
      <c r="B2332" s="182" t="str">
        <f>IF(LEN(A2332)=0,"",INDEX('Smelter Look-up'!$A:$A,MATCH($A2332,'Smelter Look-up'!$E:$E,0)))</f>
        <v/>
      </c>
      <c r="C2332" s="186" t="str">
        <f>IF(LEN(A2332)=0,"",INDEX('Smelter Look-up'!$C:$C,MATCH($A2332,'Smelter Look-up'!$E:$E,0)))</f>
        <v/>
      </c>
      <c r="D2332" s="230" t="str">
        <f>IF(ISBLANK(A2332),"",INDEX('Smelter Look-up'!$C$5:$C$700,MATCH(A2332,'Smelter Look-up'!$E$5:$E$700,0)))</f>
        <v/>
      </c>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25">
      <c r="A2333" s="296"/>
      <c r="B2333" s="182" t="str">
        <f>IF(LEN(A2333)=0,"",INDEX('Smelter Look-up'!$A:$A,MATCH($A2333,'Smelter Look-up'!$E:$E,0)))</f>
        <v/>
      </c>
      <c r="C2333" s="186" t="str">
        <f>IF(LEN(A2333)=0,"",INDEX('Smelter Look-up'!$C:$C,MATCH($A2333,'Smelter Look-up'!$E:$E,0)))</f>
        <v/>
      </c>
      <c r="D2333" s="230" t="str">
        <f>IF(ISBLANK(A2333),"",INDEX('Smelter Look-up'!$C$5:$C$700,MATCH(A2333,'Smelter Look-up'!$E$5:$E$700,0)))</f>
        <v/>
      </c>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25">
      <c r="A2334" s="296"/>
      <c r="B2334" s="182" t="str">
        <f>IF(LEN(A2334)=0,"",INDEX('Smelter Look-up'!$A:$A,MATCH($A2334,'Smelter Look-up'!$E:$E,0)))</f>
        <v/>
      </c>
      <c r="C2334" s="186" t="str">
        <f>IF(LEN(A2334)=0,"",INDEX('Smelter Look-up'!$C:$C,MATCH($A2334,'Smelter Look-up'!$E:$E,0)))</f>
        <v/>
      </c>
      <c r="D2334" s="230" t="str">
        <f>IF(ISBLANK(A2334),"",INDEX('Smelter Look-up'!$C$5:$C$700,MATCH(A2334,'Smelter Look-up'!$E$5:$E$700,0)))</f>
        <v/>
      </c>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25">
      <c r="A2335" s="296"/>
      <c r="B2335" s="182" t="str">
        <f>IF(LEN(A2335)=0,"",INDEX('Smelter Look-up'!$A:$A,MATCH($A2335,'Smelter Look-up'!$E:$E,0)))</f>
        <v/>
      </c>
      <c r="C2335" s="186" t="str">
        <f>IF(LEN(A2335)=0,"",INDEX('Smelter Look-up'!$C:$C,MATCH($A2335,'Smelter Look-up'!$E:$E,0)))</f>
        <v/>
      </c>
      <c r="D2335" s="230" t="str">
        <f>IF(ISBLANK(A2335),"",INDEX('Smelter Look-up'!$C$5:$C$700,MATCH(A2335,'Smelter Look-up'!$E$5:$E$700,0)))</f>
        <v/>
      </c>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25">
      <c r="A2336" s="296"/>
      <c r="B2336" s="182" t="str">
        <f>IF(LEN(A2336)=0,"",INDEX('Smelter Look-up'!$A:$A,MATCH($A2336,'Smelter Look-up'!$E:$E,0)))</f>
        <v/>
      </c>
      <c r="C2336" s="186" t="str">
        <f>IF(LEN(A2336)=0,"",INDEX('Smelter Look-up'!$C:$C,MATCH($A2336,'Smelter Look-up'!$E:$E,0)))</f>
        <v/>
      </c>
      <c r="D2336" s="230" t="str">
        <f>IF(ISBLANK(A2336),"",INDEX('Smelter Look-up'!$C$5:$C$700,MATCH(A2336,'Smelter Look-up'!$E$5:$E$700,0)))</f>
        <v/>
      </c>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25">
      <c r="A2337" s="296"/>
      <c r="B2337" s="182" t="str">
        <f>IF(LEN(A2337)=0,"",INDEX('Smelter Look-up'!$A:$A,MATCH($A2337,'Smelter Look-up'!$E:$E,0)))</f>
        <v/>
      </c>
      <c r="C2337" s="186" t="str">
        <f>IF(LEN(A2337)=0,"",INDEX('Smelter Look-up'!$C:$C,MATCH($A2337,'Smelter Look-up'!$E:$E,0)))</f>
        <v/>
      </c>
      <c r="D2337" s="230" t="str">
        <f>IF(ISBLANK(A2337),"",INDEX('Smelter Look-up'!$C$5:$C$700,MATCH(A2337,'Smelter Look-up'!$E$5:$E$700,0)))</f>
        <v/>
      </c>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9"/>
        <v>0</v>
      </c>
      <c r="AB2337" s="228" t="str">
        <f t="shared" si="340"/>
        <v/>
      </c>
    </row>
    <row r="2338" spans="1:28" s="227" customFormat="1" ht="20.25">
      <c r="A2338" s="296"/>
      <c r="B2338" s="182" t="str">
        <f>IF(LEN(A2338)=0,"",INDEX('Smelter Look-up'!$A:$A,MATCH($A2338,'Smelter Look-up'!$E:$E,0)))</f>
        <v/>
      </c>
      <c r="C2338" s="186" t="str">
        <f>IF(LEN(A2338)=0,"",INDEX('Smelter Look-up'!$C:$C,MATCH($A2338,'Smelter Look-up'!$E:$E,0)))</f>
        <v/>
      </c>
      <c r="D2338" s="230" t="str">
        <f>IF(ISBLANK(A2338),"",INDEX('Smelter Look-up'!$C$5:$C$700,MATCH(A2338,'Smelter Look-up'!$E$5:$E$700,0)))</f>
        <v/>
      </c>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9"/>
        <v>0</v>
      </c>
      <c r="AB2338" s="228" t="str">
        <f t="shared" si="340"/>
        <v/>
      </c>
    </row>
    <row r="2339" spans="1:28" s="227" customFormat="1" ht="20.25">
      <c r="A2339" s="296"/>
      <c r="B2339" s="182" t="str">
        <f>IF(LEN(A2339)=0,"",INDEX('Smelter Look-up'!$A:$A,MATCH($A2339,'Smelter Look-up'!$E:$E,0)))</f>
        <v/>
      </c>
      <c r="C2339" s="186" t="str">
        <f>IF(LEN(A2339)=0,"",INDEX('Smelter Look-up'!$C:$C,MATCH($A2339,'Smelter Look-up'!$E:$E,0)))</f>
        <v/>
      </c>
      <c r="D2339" s="230" t="str">
        <f>IF(ISBLANK(A2339),"",INDEX('Smelter Look-up'!$C$5:$C$700,MATCH(A2339,'Smelter Look-up'!$E$5:$E$700,0)))</f>
        <v/>
      </c>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9"/>
        <v>0</v>
      </c>
      <c r="AB2339" s="228" t="str">
        <f t="shared" si="340"/>
        <v/>
      </c>
    </row>
    <row r="2340" spans="1:28" s="227" customFormat="1" ht="20.25">
      <c r="A2340" s="296"/>
      <c r="B2340" s="182" t="str">
        <f>IF(LEN(A2340)=0,"",INDEX('Smelter Look-up'!$A:$A,MATCH($A2340,'Smelter Look-up'!$E:$E,0)))</f>
        <v/>
      </c>
      <c r="C2340" s="186" t="str">
        <f>IF(LEN(A2340)=0,"",INDEX('Smelter Look-up'!$C:$C,MATCH($A2340,'Smelter Look-up'!$E:$E,0)))</f>
        <v/>
      </c>
      <c r="D2340" s="230" t="str">
        <f>IF(ISBLANK(A2340),"",INDEX('Smelter Look-up'!$C$5:$C$700,MATCH(A2340,'Smelter Look-up'!$E$5:$E$700,0)))</f>
        <v/>
      </c>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9"/>
        <v>0</v>
      </c>
      <c r="AB2340" s="228" t="str">
        <f t="shared" si="340"/>
        <v/>
      </c>
    </row>
    <row r="2341" spans="1:28" s="227" customFormat="1" ht="20.25">
      <c r="A2341" s="296"/>
      <c r="B2341" s="182" t="str">
        <f>IF(LEN(A2341)=0,"",INDEX('Smelter Look-up'!$A:$A,MATCH($A2341,'Smelter Look-up'!$E:$E,0)))</f>
        <v/>
      </c>
      <c r="C2341" s="186" t="str">
        <f>IF(LEN(A2341)=0,"",INDEX('Smelter Look-up'!$C:$C,MATCH($A2341,'Smelter Look-up'!$E:$E,0)))</f>
        <v/>
      </c>
      <c r="D2341" s="230" t="str">
        <f>IF(ISBLANK(A2341),"",INDEX('Smelter Look-up'!$C$5:$C$700,MATCH(A2341,'Smelter Look-up'!$E$5:$E$700,0)))</f>
        <v/>
      </c>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9"/>
        <v>0</v>
      </c>
      <c r="AB2341" s="228" t="str">
        <f t="shared" si="340"/>
        <v/>
      </c>
    </row>
    <row r="2342" spans="1:28" s="227" customFormat="1" ht="20.25">
      <c r="A2342" s="296"/>
      <c r="B2342" s="182" t="str">
        <f>IF(LEN(A2342)=0,"",INDEX('Smelter Look-up'!$A:$A,MATCH($A2342,'Smelter Look-up'!$E:$E,0)))</f>
        <v/>
      </c>
      <c r="C2342" s="186" t="str">
        <f>IF(LEN(A2342)=0,"",INDEX('Smelter Look-up'!$C:$C,MATCH($A2342,'Smelter Look-up'!$E:$E,0)))</f>
        <v/>
      </c>
      <c r="D2342" s="230" t="str">
        <f>IF(ISBLANK(A2342),"",INDEX('Smelter Look-up'!$C$5:$C$700,MATCH(A2342,'Smelter Look-up'!$E$5:$E$700,0)))</f>
        <v/>
      </c>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9"/>
        <v>0</v>
      </c>
      <c r="AB2342" s="228" t="str">
        <f t="shared" si="340"/>
        <v/>
      </c>
    </row>
    <row r="2343" spans="1:28" s="227" customFormat="1" ht="20.25">
      <c r="A2343" s="296"/>
      <c r="B2343" s="182" t="str">
        <f>IF(LEN(A2343)=0,"",INDEX('Smelter Look-up'!$A:$A,MATCH($A2343,'Smelter Look-up'!$E:$E,0)))</f>
        <v/>
      </c>
      <c r="C2343" s="186" t="str">
        <f>IF(LEN(A2343)=0,"",INDEX('Smelter Look-up'!$C:$C,MATCH($A2343,'Smelter Look-up'!$E:$E,0)))</f>
        <v/>
      </c>
      <c r="D2343" s="230" t="str">
        <f>IF(ISBLANK(A2343),"",INDEX('Smelter Look-up'!$C$5:$C$700,MATCH(A2343,'Smelter Look-up'!$E$5:$E$700,0)))</f>
        <v/>
      </c>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9"/>
        <v>0</v>
      </c>
      <c r="AB2343" s="228" t="str">
        <f t="shared" si="340"/>
        <v/>
      </c>
    </row>
    <row r="2344" spans="1:28" s="227" customFormat="1" ht="20.25">
      <c r="A2344" s="296"/>
      <c r="B2344" s="182" t="str">
        <f>IF(LEN(A2344)=0,"",INDEX('Smelter Look-up'!$A:$A,MATCH($A2344,'Smelter Look-up'!$E:$E,0)))</f>
        <v/>
      </c>
      <c r="C2344" s="186" t="str">
        <f>IF(LEN(A2344)=0,"",INDEX('Smelter Look-up'!$C:$C,MATCH($A2344,'Smelter Look-up'!$E:$E,0)))</f>
        <v/>
      </c>
      <c r="D2344" s="230" t="str">
        <f>IF(ISBLANK(A2344),"",INDEX('Smelter Look-up'!$C$5:$C$700,MATCH(A2344,'Smelter Look-up'!$E$5:$E$700,0)))</f>
        <v/>
      </c>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9"/>
        <v>0</v>
      </c>
      <c r="AB2344" s="228" t="str">
        <f t="shared" si="340"/>
        <v/>
      </c>
    </row>
    <row r="2345" spans="1:28" s="227" customFormat="1" ht="20.25">
      <c r="A2345" s="296"/>
      <c r="B2345" s="182" t="str">
        <f>IF(LEN(A2345)=0,"",INDEX('Smelter Look-up'!$A:$A,MATCH($A2345,'Smelter Look-up'!$E:$E,0)))</f>
        <v/>
      </c>
      <c r="C2345" s="186" t="str">
        <f>IF(LEN(A2345)=0,"",INDEX('Smelter Look-up'!$C:$C,MATCH($A2345,'Smelter Look-up'!$E:$E,0)))</f>
        <v/>
      </c>
      <c r="D2345" s="230" t="str">
        <f>IF(ISBLANK(A2345),"",INDEX('Smelter Look-up'!$C$5:$C$700,MATCH(A2345,'Smelter Look-up'!$E$5:$E$700,0)))</f>
        <v/>
      </c>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25">
      <c r="A2346" s="296"/>
      <c r="B2346" s="182" t="str">
        <f>IF(LEN(A2346)=0,"",INDEX('Smelter Look-up'!$A:$A,MATCH($A2346,'Smelter Look-up'!$E:$E,0)))</f>
        <v/>
      </c>
      <c r="C2346" s="186" t="str">
        <f>IF(LEN(A2346)=0,"",INDEX('Smelter Look-up'!$C:$C,MATCH($A2346,'Smelter Look-up'!$E:$E,0)))</f>
        <v/>
      </c>
      <c r="D2346" s="230" t="str">
        <f>IF(ISBLANK(A2346),"",INDEX('Smelter Look-up'!$C$5:$C$700,MATCH(A2346,'Smelter Look-up'!$E$5:$E$700,0)))</f>
        <v/>
      </c>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25">
      <c r="A2347" s="296"/>
      <c r="B2347" s="182" t="str">
        <f>IF(LEN(A2347)=0,"",INDEX('Smelter Look-up'!$A:$A,MATCH($A2347,'Smelter Look-up'!$E:$E,0)))</f>
        <v/>
      </c>
      <c r="C2347" s="186" t="str">
        <f>IF(LEN(A2347)=0,"",INDEX('Smelter Look-up'!$C:$C,MATCH($A2347,'Smelter Look-up'!$E:$E,0)))</f>
        <v/>
      </c>
      <c r="D2347" s="230" t="str">
        <f>IF(ISBLANK(A2347),"",INDEX('Smelter Look-up'!$C$5:$C$700,MATCH(A2347,'Smelter Look-up'!$E$5:$E$700,0)))</f>
        <v/>
      </c>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9"/>
        <v>0</v>
      </c>
      <c r="AB2347" s="228" t="str">
        <f t="shared" si="340"/>
        <v/>
      </c>
    </row>
    <row r="2348" spans="1:28" s="227" customFormat="1" ht="20.25">
      <c r="A2348" s="296"/>
      <c r="B2348" s="182" t="str">
        <f>IF(LEN(A2348)=0,"",INDEX('Smelter Look-up'!$A:$A,MATCH($A2348,'Smelter Look-up'!$E:$E,0)))</f>
        <v/>
      </c>
      <c r="C2348" s="186" t="str">
        <f>IF(LEN(A2348)=0,"",INDEX('Smelter Look-up'!$C:$C,MATCH($A2348,'Smelter Look-up'!$E:$E,0)))</f>
        <v/>
      </c>
      <c r="D2348" s="230" t="str">
        <f>IF(ISBLANK(A2348),"",INDEX('Smelter Look-up'!$C$5:$C$700,MATCH(A2348,'Smelter Look-up'!$E$5:$E$700,0)))</f>
        <v/>
      </c>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9"/>
        <v>0</v>
      </c>
      <c r="AB2348" s="228" t="str">
        <f t="shared" si="340"/>
        <v/>
      </c>
    </row>
    <row r="2349" spans="1:28" s="227" customFormat="1" ht="20.25">
      <c r="A2349" s="296"/>
      <c r="B2349" s="182" t="str">
        <f>IF(LEN(A2349)=0,"",INDEX('Smelter Look-up'!$A:$A,MATCH($A2349,'Smelter Look-up'!$E:$E,0)))</f>
        <v/>
      </c>
      <c r="C2349" s="186" t="str">
        <f>IF(LEN(A2349)=0,"",INDEX('Smelter Look-up'!$C:$C,MATCH($A2349,'Smelter Look-up'!$E:$E,0)))</f>
        <v/>
      </c>
      <c r="D2349" s="230" t="str">
        <f>IF(ISBLANK(A2349),"",INDEX('Smelter Look-up'!$C$5:$C$700,MATCH(A2349,'Smelter Look-up'!$E$5:$E$700,0)))</f>
        <v/>
      </c>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9"/>
        <v>0</v>
      </c>
      <c r="AB2349" s="228" t="str">
        <f t="shared" si="340"/>
        <v/>
      </c>
    </row>
    <row r="2350" spans="1:28" s="227" customFormat="1" ht="20.25">
      <c r="A2350" s="296"/>
      <c r="B2350" s="182" t="str">
        <f>IF(LEN(A2350)=0,"",INDEX('Smelter Look-up'!$A:$A,MATCH($A2350,'Smelter Look-up'!$E:$E,0)))</f>
        <v/>
      </c>
      <c r="C2350" s="186" t="str">
        <f>IF(LEN(A2350)=0,"",INDEX('Smelter Look-up'!$C:$C,MATCH($A2350,'Smelter Look-up'!$E:$E,0)))</f>
        <v/>
      </c>
      <c r="D2350" s="230" t="str">
        <f>IF(ISBLANK(A2350),"",INDEX('Smelter Look-up'!$C$5:$C$700,MATCH(A2350,'Smelter Look-up'!$E$5:$E$700,0)))</f>
        <v/>
      </c>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9"/>
        <v>0</v>
      </c>
      <c r="AB2350" s="228" t="str">
        <f t="shared" si="340"/>
        <v/>
      </c>
    </row>
    <row r="2351" spans="1:28" s="227" customFormat="1" ht="20.25">
      <c r="A2351" s="296"/>
      <c r="B2351" s="182" t="str">
        <f>IF(LEN(A2351)=0,"",INDEX('Smelter Look-up'!$A:$A,MATCH($A2351,'Smelter Look-up'!$E:$E,0)))</f>
        <v/>
      </c>
      <c r="C2351" s="186" t="str">
        <f>IF(LEN(A2351)=0,"",INDEX('Smelter Look-up'!$C:$C,MATCH($A2351,'Smelter Look-up'!$E:$E,0)))</f>
        <v/>
      </c>
      <c r="D2351" s="230" t="str">
        <f>IF(ISBLANK(A2351),"",INDEX('Smelter Look-up'!$C$5:$C$700,MATCH(A2351,'Smelter Look-up'!$E$5:$E$700,0)))</f>
        <v/>
      </c>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9"/>
        <v>0</v>
      </c>
      <c r="AB2351" s="228" t="str">
        <f t="shared" si="340"/>
        <v/>
      </c>
    </row>
    <row r="2352" spans="1:28" s="227" customFormat="1" ht="20.25">
      <c r="A2352" s="296"/>
      <c r="B2352" s="182" t="str">
        <f>IF(LEN(A2352)=0,"",INDEX('Smelter Look-up'!$A:$A,MATCH($A2352,'Smelter Look-up'!$E:$E,0)))</f>
        <v/>
      </c>
      <c r="C2352" s="186" t="str">
        <f>IF(LEN(A2352)=0,"",INDEX('Smelter Look-up'!$C:$C,MATCH($A2352,'Smelter Look-up'!$E:$E,0)))</f>
        <v/>
      </c>
      <c r="D2352" s="230" t="str">
        <f>IF(ISBLANK(A2352),"",INDEX('Smelter Look-up'!$C$5:$C$700,MATCH(A2352,'Smelter Look-up'!$E$5:$E$700,0)))</f>
        <v/>
      </c>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9"/>
        <v>0</v>
      </c>
      <c r="AB2352" s="228" t="str">
        <f t="shared" si="340"/>
        <v/>
      </c>
    </row>
    <row r="2353" spans="1:28" s="227" customFormat="1" ht="20.25">
      <c r="A2353" s="296"/>
      <c r="B2353" s="182" t="str">
        <f>IF(LEN(A2353)=0,"",INDEX('Smelter Look-up'!$A:$A,MATCH($A2353,'Smelter Look-up'!$E:$E,0)))</f>
        <v/>
      </c>
      <c r="C2353" s="186" t="str">
        <f>IF(LEN(A2353)=0,"",INDEX('Smelter Look-up'!$C:$C,MATCH($A2353,'Smelter Look-up'!$E:$E,0)))</f>
        <v/>
      </c>
      <c r="D2353" s="230" t="str">
        <f>IF(ISBLANK(A2353),"",INDEX('Smelter Look-up'!$C$5:$C$700,MATCH(A2353,'Smelter Look-up'!$E$5:$E$700,0)))</f>
        <v/>
      </c>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9"/>
        <v>0</v>
      </c>
      <c r="AB2353" s="228" t="str">
        <f t="shared" si="340"/>
        <v/>
      </c>
    </row>
    <row r="2354" spans="1:28" s="227" customFormat="1" ht="20.25">
      <c r="A2354" s="296"/>
      <c r="B2354" s="182" t="str">
        <f>IF(LEN(A2354)=0,"",INDEX('Smelter Look-up'!$A:$A,MATCH($A2354,'Smelter Look-up'!$E:$E,0)))</f>
        <v/>
      </c>
      <c r="C2354" s="186" t="str">
        <f>IF(LEN(A2354)=0,"",INDEX('Smelter Look-up'!$C:$C,MATCH($A2354,'Smelter Look-up'!$E:$E,0)))</f>
        <v/>
      </c>
      <c r="D2354" s="230" t="str">
        <f>IF(ISBLANK(A2354),"",INDEX('Smelter Look-up'!$C$5:$C$700,MATCH(A2354,'Smelter Look-up'!$E$5:$E$700,0)))</f>
        <v/>
      </c>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9"/>
        <v>0</v>
      </c>
      <c r="AB2354" s="228" t="str">
        <f t="shared" si="340"/>
        <v/>
      </c>
    </row>
    <row r="2355" spans="1:28" s="227" customFormat="1" ht="20.25">
      <c r="A2355" s="296"/>
      <c r="B2355" s="182" t="str">
        <f>IF(LEN(A2355)=0,"",INDEX('Smelter Look-up'!$A:$A,MATCH($A2355,'Smelter Look-up'!$E:$E,0)))</f>
        <v/>
      </c>
      <c r="C2355" s="186" t="str">
        <f>IF(LEN(A2355)=0,"",INDEX('Smelter Look-up'!$C:$C,MATCH($A2355,'Smelter Look-up'!$E:$E,0)))</f>
        <v/>
      </c>
      <c r="D2355" s="230" t="str">
        <f>IF(ISBLANK(A2355),"",INDEX('Smelter Look-up'!$C$5:$C$700,MATCH(A2355,'Smelter Look-up'!$E$5:$E$700,0)))</f>
        <v/>
      </c>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9"/>
        <v>0</v>
      </c>
      <c r="AB2355" s="228" t="str">
        <f t="shared" si="340"/>
        <v/>
      </c>
    </row>
    <row r="2356" spans="1:28" s="227" customFormat="1" ht="20.25">
      <c r="A2356" s="296"/>
      <c r="B2356" s="182" t="str">
        <f>IF(LEN(A2356)=0,"",INDEX('Smelter Look-up'!$A:$A,MATCH($A2356,'Smelter Look-up'!$E:$E,0)))</f>
        <v/>
      </c>
      <c r="C2356" s="186" t="str">
        <f>IF(LEN(A2356)=0,"",INDEX('Smelter Look-up'!$C:$C,MATCH($A2356,'Smelter Look-up'!$E:$E,0)))</f>
        <v/>
      </c>
      <c r="D2356" s="230" t="str">
        <f>IF(ISBLANK(A2356),"",INDEX('Smelter Look-up'!$C$5:$C$700,MATCH(A2356,'Smelter Look-up'!$E$5:$E$700,0)))</f>
        <v/>
      </c>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9"/>
        <v>0</v>
      </c>
      <c r="AB2356" s="228" t="str">
        <f t="shared" si="340"/>
        <v/>
      </c>
    </row>
    <row r="2357" spans="1:28" s="227" customFormat="1" ht="20.25">
      <c r="A2357" s="296"/>
      <c r="B2357" s="182" t="str">
        <f>IF(LEN(A2357)=0,"",INDEX('Smelter Look-up'!$A:$A,MATCH($A2357,'Smelter Look-up'!$E:$E,0)))</f>
        <v/>
      </c>
      <c r="C2357" s="186" t="str">
        <f>IF(LEN(A2357)=0,"",INDEX('Smelter Look-up'!$C:$C,MATCH($A2357,'Smelter Look-up'!$E:$E,0)))</f>
        <v/>
      </c>
      <c r="D2357" s="230" t="str">
        <f>IF(ISBLANK(A2357),"",INDEX('Smelter Look-up'!$C$5:$C$700,MATCH(A2357,'Smelter Look-up'!$E$5:$E$700,0)))</f>
        <v/>
      </c>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9"/>
        <v>0</v>
      </c>
      <c r="AB2357" s="228" t="str">
        <f t="shared" si="340"/>
        <v/>
      </c>
    </row>
    <row r="2358" spans="1:28" s="227" customFormat="1" ht="20.25">
      <c r="A2358" s="296"/>
      <c r="B2358" s="182" t="str">
        <f>IF(LEN(A2358)=0,"",INDEX('Smelter Look-up'!$A:$A,MATCH($A2358,'Smelter Look-up'!$E:$E,0)))</f>
        <v/>
      </c>
      <c r="C2358" s="186" t="str">
        <f>IF(LEN(A2358)=0,"",INDEX('Smelter Look-up'!$C:$C,MATCH($A2358,'Smelter Look-up'!$E:$E,0)))</f>
        <v/>
      </c>
      <c r="D2358" s="230" t="str">
        <f>IF(ISBLANK(A2358),"",INDEX('Smelter Look-up'!$C$5:$C$700,MATCH(A2358,'Smelter Look-up'!$E$5:$E$700,0)))</f>
        <v/>
      </c>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9"/>
        <v>0</v>
      </c>
      <c r="AB2358" s="228" t="str">
        <f t="shared" si="340"/>
        <v/>
      </c>
    </row>
    <row r="2359" spans="1:28" s="227" customFormat="1" ht="20.25">
      <c r="A2359" s="296"/>
      <c r="B2359" s="182" t="str">
        <f>IF(LEN(A2359)=0,"",INDEX('Smelter Look-up'!$A:$A,MATCH($A2359,'Smelter Look-up'!$E:$E,0)))</f>
        <v/>
      </c>
      <c r="C2359" s="186" t="str">
        <f>IF(LEN(A2359)=0,"",INDEX('Smelter Look-up'!$C:$C,MATCH($A2359,'Smelter Look-up'!$E:$E,0)))</f>
        <v/>
      </c>
      <c r="D2359" s="230" t="str">
        <f>IF(ISBLANK(A2359),"",INDEX('Smelter Look-up'!$C$5:$C$700,MATCH(A2359,'Smelter Look-up'!$E$5:$E$700,0)))</f>
        <v/>
      </c>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9"/>
        <v>0</v>
      </c>
      <c r="AB2359" s="228" t="str">
        <f t="shared" si="340"/>
        <v/>
      </c>
    </row>
    <row r="2360" spans="1:28" s="227" customFormat="1" ht="20.25">
      <c r="A2360" s="296"/>
      <c r="B2360" s="182" t="str">
        <f>IF(LEN(A2360)=0,"",INDEX('Smelter Look-up'!$A:$A,MATCH($A2360,'Smelter Look-up'!$E:$E,0)))</f>
        <v/>
      </c>
      <c r="C2360" s="186" t="str">
        <f>IF(LEN(A2360)=0,"",INDEX('Smelter Look-up'!$C:$C,MATCH($A2360,'Smelter Look-up'!$E:$E,0)))</f>
        <v/>
      </c>
      <c r="D2360" s="230" t="str">
        <f>IF(ISBLANK(A2360),"",INDEX('Smelter Look-up'!$C$5:$C$700,MATCH(A2360,'Smelter Look-up'!$E$5:$E$700,0)))</f>
        <v/>
      </c>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41">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9"/>
        <v>0</v>
      </c>
      <c r="AB2360" s="228" t="str">
        <f t="shared" ref="AB2360" si="342">B2360&amp;C2360</f>
        <v/>
      </c>
    </row>
    <row r="2361" spans="1:28" s="227" customFormat="1" ht="20.25">
      <c r="A2361" s="296"/>
      <c r="B2361" s="182" t="str">
        <f>IF(LEN(A2361)=0,"",INDEX('Smelter Look-up'!$A:$A,MATCH($A2361,'Smelter Look-up'!$E:$E,0)))</f>
        <v/>
      </c>
      <c r="C2361" s="186" t="str">
        <f>IF(LEN(A2361)=0,"",INDEX('Smelter Look-up'!$C:$C,MATCH($A2361,'Smelter Look-up'!$E:$E,0)))</f>
        <v/>
      </c>
      <c r="D2361" s="230" t="str">
        <f>IF(ISBLANK(A2361),"",INDEX('Smelter Look-up'!$C$5:$C$700,MATCH(A2361,'Smelter Look-up'!$E$5:$E$700,0)))</f>
        <v/>
      </c>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ca="1">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9"/>
        <v>0</v>
      </c>
      <c r="AB2361" s="228" t="str">
        <f>B2361&amp;C2361</f>
        <v/>
      </c>
    </row>
    <row r="2362" spans="1:28" s="227" customFormat="1" ht="20.25">
      <c r="A2362" s="296"/>
      <c r="B2362" s="182" t="str">
        <f>IF(LEN(A2362)=0,"",INDEX('Smelter Look-up'!$A:$A,MATCH($A2362,'Smelter Look-up'!$E:$E,0)))</f>
        <v/>
      </c>
      <c r="C2362" s="186" t="str">
        <f>IF(LEN(A2362)=0,"",INDEX('Smelter Look-up'!$C:$C,MATCH($A2362,'Smelter Look-up'!$E:$E,0)))</f>
        <v/>
      </c>
      <c r="D2362" s="230" t="str">
        <f>IF(ISBLANK(A2362),"",INDEX('Smelter Look-up'!$C$5:$C$700,MATCH(A2362,'Smelter Look-up'!$E$5:$E$700,0)))</f>
        <v/>
      </c>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4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AB2362" s="228"/>
    </row>
    <row r="2363" spans="1:28" s="227" customFormat="1" ht="20.25">
      <c r="A2363" s="296"/>
      <c r="B2363" s="182" t="str">
        <f>IF(LEN(A2363)=0,"",INDEX('Smelter Look-up'!$A:$A,MATCH($A2363,'Smelter Look-up'!$E:$E,0)))</f>
        <v/>
      </c>
      <c r="C2363" s="186" t="str">
        <f>IF(LEN(A2363)=0,"",INDEX('Smelter Look-up'!$C:$C,MATCH($A2363,'Smelter Look-up'!$E:$E,0)))</f>
        <v/>
      </c>
      <c r="D2363" s="230" t="str">
        <f>IF(ISBLANK(A2363),"",INDEX('Smelter Look-up'!$C$5:$C$700,MATCH(A2363,'Smelter Look-up'!$E$5:$E$700,0)))</f>
        <v/>
      </c>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73" ca="1" si="34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AB2363" s="228"/>
    </row>
    <row r="2364" spans="1:28" s="227" customFormat="1" ht="20.25">
      <c r="A2364" s="296"/>
      <c r="B2364" s="182" t="str">
        <f>IF(LEN(A2364)=0,"",INDEX('Smelter Look-up'!$A:$A,MATCH($A2364,'Smelter Look-up'!$E:$E,0)))</f>
        <v/>
      </c>
      <c r="C2364" s="186" t="str">
        <f>IF(LEN(A2364)=0,"",INDEX('Smelter Look-up'!$C:$C,MATCH($A2364,'Smelter Look-up'!$E:$E,0)))</f>
        <v/>
      </c>
      <c r="D2364" s="230" t="str">
        <f>IF(ISBLANK(A2364),"",INDEX('Smelter Look-up'!$C$5:$C$700,MATCH(A2364,'Smelter Look-up'!$E$5:$E$700,0)))</f>
        <v/>
      </c>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AB2364" s="228"/>
    </row>
    <row r="2365" spans="1:28" s="227" customFormat="1" ht="20.25">
      <c r="A2365" s="296"/>
      <c r="B2365" s="182" t="str">
        <f>IF(LEN(A2365)=0,"",INDEX('Smelter Look-up'!$A:$A,MATCH($A2365,'Smelter Look-up'!$E:$E,0)))</f>
        <v/>
      </c>
      <c r="C2365" s="186" t="str">
        <f>IF(LEN(A2365)=0,"",INDEX('Smelter Look-up'!$C:$C,MATCH($A2365,'Smelter Look-up'!$E:$E,0)))</f>
        <v/>
      </c>
      <c r="D2365" s="230" t="str">
        <f>IF(ISBLANK(A2365),"",INDEX('Smelter Look-up'!$C$5:$C$700,MATCH(A2365,'Smelter Look-up'!$E$5:$E$700,0)))</f>
        <v/>
      </c>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AB2365" s="228"/>
    </row>
    <row r="2366" spans="1:28" s="227" customFormat="1" ht="20.25">
      <c r="A2366" s="296"/>
      <c r="B2366" s="182" t="str">
        <f>IF(LEN(A2366)=0,"",INDEX('Smelter Look-up'!$A:$A,MATCH($A2366,'Smelter Look-up'!$E:$E,0)))</f>
        <v/>
      </c>
      <c r="C2366" s="186" t="str">
        <f>IF(LEN(A2366)=0,"",INDEX('Smelter Look-up'!$C:$C,MATCH($A2366,'Smelter Look-up'!$E:$E,0)))</f>
        <v/>
      </c>
      <c r="D2366" s="230" t="str">
        <f>IF(ISBLANK(A2366),"",INDEX('Smelter Look-up'!$C$5:$C$700,MATCH(A2366,'Smelter Look-up'!$E$5:$E$700,0)))</f>
        <v/>
      </c>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AB2366" s="228"/>
    </row>
    <row r="2367" spans="1:28" s="227" customFormat="1" ht="20.25">
      <c r="A2367" s="296"/>
      <c r="B2367" s="182" t="str">
        <f>IF(LEN(A2367)=0,"",INDEX('Smelter Look-up'!$A:$A,MATCH($A2367,'Smelter Look-up'!$E:$E,0)))</f>
        <v/>
      </c>
      <c r="C2367" s="186" t="str">
        <f>IF(LEN(A2367)=0,"",INDEX('Smelter Look-up'!$C:$C,MATCH($A2367,'Smelter Look-up'!$E:$E,0)))</f>
        <v/>
      </c>
      <c r="D2367" s="230" t="str">
        <f>IF(ISBLANK(A2367),"",INDEX('Smelter Look-up'!$C$5:$C$700,MATCH(A2367,'Smelter Look-up'!$E$5:$E$700,0)))</f>
        <v/>
      </c>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AB2367" s="228"/>
    </row>
    <row r="2368" spans="1:28" s="227" customFormat="1" ht="20.25">
      <c r="A2368" s="296"/>
      <c r="B2368" s="182" t="str">
        <f>IF(LEN(A2368)=0,"",INDEX('Smelter Look-up'!$A:$A,MATCH($A2368,'Smelter Look-up'!$E:$E,0)))</f>
        <v/>
      </c>
      <c r="C2368" s="186" t="str">
        <f>IF(LEN(A2368)=0,"",INDEX('Smelter Look-up'!$C:$C,MATCH($A2368,'Smelter Look-up'!$E:$E,0)))</f>
        <v/>
      </c>
      <c r="D2368" s="230" t="str">
        <f>IF(ISBLANK(A2368),"",INDEX('Smelter Look-up'!$C$5:$C$700,MATCH(A2368,'Smelter Look-up'!$E$5:$E$700,0)))</f>
        <v/>
      </c>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AB2368" s="228"/>
    </row>
    <row r="2369" spans="1:28" s="227" customFormat="1" ht="20.25">
      <c r="A2369" s="296"/>
      <c r="B2369" s="182" t="str">
        <f>IF(LEN(A2369)=0,"",INDEX('Smelter Look-up'!$A:$A,MATCH($A2369,'Smelter Look-up'!$E:$E,0)))</f>
        <v/>
      </c>
      <c r="C2369" s="186" t="str">
        <f>IF(LEN(A2369)=0,"",INDEX('Smelter Look-up'!$C:$C,MATCH($A2369,'Smelter Look-up'!$E:$E,0)))</f>
        <v/>
      </c>
      <c r="D2369" s="230" t="str">
        <f>IF(ISBLANK(A2369),"",INDEX('Smelter Look-up'!$C$5:$C$700,MATCH(A2369,'Smelter Look-up'!$E$5:$E$700,0)))</f>
        <v/>
      </c>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AB2369" s="228"/>
    </row>
    <row r="2370" spans="1:28" s="227" customFormat="1" ht="20.25">
      <c r="A2370" s="296"/>
      <c r="B2370" s="182" t="str">
        <f>IF(LEN(A2370)=0,"",INDEX('Smelter Look-up'!$A:$A,MATCH($A2370,'Smelter Look-up'!$E:$E,0)))</f>
        <v/>
      </c>
      <c r="C2370" s="186" t="str">
        <f>IF(LEN(A2370)=0,"",INDEX('Smelter Look-up'!$C:$C,MATCH($A2370,'Smelter Look-up'!$E:$E,0)))</f>
        <v/>
      </c>
      <c r="D2370" s="230" t="str">
        <f>IF(ISBLANK(A2370),"",INDEX('Smelter Look-up'!$C$5:$C$700,MATCH(A2370,'Smelter Look-up'!$E$5:$E$700,0)))</f>
        <v/>
      </c>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AB2370" s="228"/>
    </row>
    <row r="2371" spans="1:28" s="227" customFormat="1" ht="20.25">
      <c r="A2371" s="296"/>
      <c r="B2371" s="182" t="str">
        <f>IF(LEN(A2371)=0,"",INDEX('Smelter Look-up'!$A:$A,MATCH($A2371,'Smelter Look-up'!$E:$E,0)))</f>
        <v/>
      </c>
      <c r="C2371" s="186" t="str">
        <f>IF(LEN(A2371)=0,"",INDEX('Smelter Look-up'!$C:$C,MATCH($A2371,'Smelter Look-up'!$E:$E,0)))</f>
        <v/>
      </c>
      <c r="D2371" s="230" t="str">
        <f>IF(ISBLANK(A2371),"",INDEX('Smelter Look-up'!$C$5:$C$700,MATCH(A2371,'Smelter Look-up'!$E$5:$E$700,0)))</f>
        <v/>
      </c>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AB2371" s="228"/>
    </row>
    <row r="2372" spans="1:28" s="227" customFormat="1" ht="20.25">
      <c r="A2372" s="296"/>
      <c r="B2372" s="182" t="str">
        <f>IF(LEN(A2372)=0,"",INDEX('Smelter Look-up'!$A:$A,MATCH($A2372,'Smelter Look-up'!$E:$E,0)))</f>
        <v/>
      </c>
      <c r="C2372" s="186" t="str">
        <f>IF(LEN(A2372)=0,"",INDEX('Smelter Look-up'!$C:$C,MATCH($A2372,'Smelter Look-up'!$E:$E,0)))</f>
        <v/>
      </c>
      <c r="D2372" s="230" t="str">
        <f>IF(ISBLANK(A2372),"",INDEX('Smelter Look-up'!$C$5:$C$700,MATCH(A2372,'Smelter Look-up'!$E$5:$E$700,0)))</f>
        <v/>
      </c>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AB2372" s="228"/>
    </row>
    <row r="2373" spans="1:28" s="227" customFormat="1" ht="20.25">
      <c r="A2373" s="296"/>
      <c r="B2373" s="286" t="str">
        <f>IF(LEN(A2373)=0,"",INDEX('Smelter Look-up'!$A:$A,MATCH($A2373,'Smelter Look-up'!$E:$E,0)))</f>
        <v/>
      </c>
      <c r="C2373" s="186" t="str">
        <f>IF(LEN(A2373)=0,"",INDEX('Smelter Look-up'!$C:$C,MATCH($A2373,'Smelter Look-up'!$E:$E,0)))</f>
        <v/>
      </c>
      <c r="D2373" s="289" t="str">
        <f>IF(ISBLANK(A2373),"",INDEX('Smelter Look-up'!$C$5:$C$700,MATCH(A2373,'Smelter Look-up'!$E$5:$E$700,0)))</f>
        <v/>
      </c>
      <c r="E2373" s="286" t="str">
        <f ca="1">IF(ISERROR($V2373),"",OFFSET('Smelter Look-up'!$D$4,$V2373-4,0)&amp;"")</f>
        <v/>
      </c>
      <c r="F2373" s="286" t="str">
        <f ca="1">IF(ISERROR($V2373),"",OFFSET('Smelter Look-up'!$E$4,$V2373-4,0))</f>
        <v/>
      </c>
      <c r="G2373" s="286" t="str">
        <f ca="1">IF(C2373=$X$4,IF(ISERROR($V2373),"Enter smelter details","RMI"),IF(ISERROR($V2373),"",OFFSET('Smelter Look-up'!$F$4,$V2373-4,0)))</f>
        <v/>
      </c>
      <c r="H2373" s="290" t="str">
        <f ca="1">IF(ISERROR($V2373),"",OFFSET('Smelter Look-up'!$G$4,$V2373-4,0))</f>
        <v/>
      </c>
      <c r="I2373" s="291" t="str">
        <f ca="1">IF(ISERROR($V2373),"",OFFSET('Smelter Look-up'!$H$4,$V2373-4,0))</f>
        <v/>
      </c>
      <c r="J2373" s="292" t="str">
        <f ca="1">IF(ISERROR($V2373),"",OFFSET('Smelter Look-up'!$I$4,$V2373-4,0))</f>
        <v/>
      </c>
      <c r="K2373" s="224"/>
      <c r="L2373" s="224"/>
      <c r="M2373" s="224"/>
      <c r="N2373" s="224"/>
      <c r="O2373" s="224"/>
      <c r="P2373" s="288"/>
      <c r="Q2373" s="285"/>
      <c r="R2373" s="287" t="str">
        <f ca="1">IF(ISERROR($V2373),"",OFFSET('Smelter Look-up'!$C$4,$V2373-4,0)&amp;"")</f>
        <v/>
      </c>
      <c r="S2373" s="284" t="str">
        <f t="shared" ca="1" si="34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ca="1">IF(AND(C2373="Smelter not listed",OR(LEN(D2373)=0,LEN(E2373)=0)),1,0)</f>
        <v>0</v>
      </c>
      <c r="AB2373" s="228" t="str">
        <f>B2373&amp;C2373</f>
        <v/>
      </c>
    </row>
    <row r="2376" spans="1:28">
      <c r="A2376" s="297"/>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768620-7594-4113-8E53-D2321431AD62}"/>
    </customSheetView>
  </customSheetViews>
  <mergeCells count="3">
    <mergeCell ref="J2:O2"/>
    <mergeCell ref="B3:E3"/>
    <mergeCell ref="G3:I3"/>
  </mergeCells>
  <conditionalFormatting sqref="A5:A281">
    <cfRule type="duplicateValues" dxfId="17" priority="494"/>
  </conditionalFormatting>
  <conditionalFormatting sqref="B5:B2373">
    <cfRule type="expression" dxfId="16" priority="2" stopIfTrue="1">
      <formula>IF(B5="",TRUE)</formula>
    </cfRule>
    <cfRule type="expression" dxfId="15" priority="3" stopIfTrue="1">
      <formula>IF(AND(COUNTIF(MetalSmelter,B5&amp;C5)=0,LEN(C5)&gt;0),TRUE,FALSE)</formula>
    </cfRule>
  </conditionalFormatting>
  <conditionalFormatting sqref="C5:C2373">
    <cfRule type="expression" dxfId="12" priority="10" stopIfTrue="1">
      <formula>IF(AND(B5&lt;&gt;"",C5=""),TRUE)</formula>
    </cfRule>
  </conditionalFormatting>
  <conditionalFormatting sqref="D5:D2373">
    <cfRule type="expression" dxfId="11" priority="14" stopIfTrue="1">
      <formula>IF(AND(LEN($C5)&gt;0,AND($C5&lt;&gt;"Smelter Not Listed",ISBLANK($D5))),1,0)</formula>
    </cfRule>
    <cfRule type="expression" dxfId="10" priority="21" stopIfTrue="1">
      <formula>IF(AND(D5="",$C5=$X$4),TRUE)</formula>
    </cfRule>
    <cfRule type="expression" dxfId="9" priority="22" stopIfTrue="1">
      <formula>IF(FIND("!",D5),TRUE)</formula>
    </cfRule>
  </conditionalFormatting>
  <conditionalFormatting sqref="E5:E2373 R5:R2373">
    <cfRule type="expression" dxfId="8" priority="8" stopIfTrue="1">
      <formula>IF(AND(E5="",$C5=$X$4),TRUE)</formula>
    </cfRule>
    <cfRule type="expression" dxfId="7" priority="9" stopIfTrue="1">
      <formula>IF(FIND("!",E5),TRUE)</formula>
    </cfRule>
  </conditionalFormatting>
  <conditionalFormatting sqref="F5:F2373">
    <cfRule type="expression" dxfId="6" priority="6" stopIfTrue="1">
      <formula>IF(AND(LEN($A5)&gt;0,$A5&lt;&gt;$F5),TRUE,FALSE)</formula>
    </cfRule>
  </conditionalFormatting>
  <conditionalFormatting sqref="G5:G2373">
    <cfRule type="expression" dxfId="5" priority="23" stopIfTrue="1">
      <formula>IF(FIND("Enter smelter details",G5),TRUE)</formula>
    </cfRule>
  </conditionalFormatting>
  <dataValidations count="5">
    <dataValidation type="list" allowBlank="1" showInputMessage="1" showErrorMessage="1" sqref="B5:B2373" xr:uid="{00000000-0002-0000-0400-000000000000}">
      <formula1>Metal</formula1>
    </dataValidation>
    <dataValidation allowBlank="1" showErrorMessage="1" sqref="F5:G2373" xr:uid="{00000000-0002-0000-0400-000001000000}"/>
    <dataValidation type="list" showInputMessage="1" showErrorMessage="1" sqref="C5:C2373" xr:uid="{00000000-0002-0000-0400-000002000000}">
      <formula1>SN</formula1>
    </dataValidation>
    <dataValidation type="list" allowBlank="1" showInputMessage="1" showErrorMessage="1" sqref="E5:E2373" xr:uid="{00000000-0002-0000-0400-000003000000}">
      <formula1>CL</formula1>
    </dataValidation>
    <dataValidation type="list" allowBlank="1" showInputMessage="1" showErrorMessage="1" sqref="P5:P237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B5:B2373</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C5:C2373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0" t="str">
        <f ca="1">OFFSET(L!$C$1,MATCH("Checker"&amp;ADDRESS(ROW(),COLUMN(),4),L!$A:$A,0)-1,SL,,)</f>
        <v>Um sicherzustellen, dass alle erforderlichen Felder vor dem Versand an ihren Kunden ausgefüllt sind, alle rot markierten Felder beachten.</v>
      </c>
      <c r="B1" s="400"/>
      <c r="C1" s="400"/>
      <c r="D1" s="119" t="str">
        <f ca="1">OFFSET(L!$C$1,MATCH("Checker"&amp;ADDRESS(ROW(),COLUMN(),4),L!$A:$A,0)-1,SL,,)</f>
        <v>Erforderliche Felder bitte vervollständigen.</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Hugo Müller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Annette Müller</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info@hugo-mueller.de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07720/80836</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Annette Müller</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info@hugo-mueller.de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45784</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780</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Tantal  (*)</v>
      </c>
      <c r="B24" s="89" t="str">
        <f>IF(AND($B$14="Yes",$B$19="Yes"),Declaration!D38,0)</f>
        <v>Yes</v>
      </c>
      <c r="C24" s="89" t="str">
        <f ca="1">IF(H24=1,J24,I24)</f>
        <v>Vollständig</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Yes</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Yes</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Yes</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Tantal  (*)</v>
      </c>
      <c r="B34" s="89" t="str">
        <f>IF(AND($B$14="Yes",$B$19="Yes"),Declaration!D50,0)</f>
        <v>No</v>
      </c>
      <c r="C34" s="89" t="str">
        <f ca="1">IF(H34=1,J34,I34)</f>
        <v>Vollständig</v>
      </c>
      <c r="D34" s="260" t="str">
        <f>IF(H34=1,"Click here to answer question 5 for Tantalum","")</f>
        <v/>
      </c>
      <c r="E34" s="20" t="s">
        <v>1273</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Tantal  (*)</v>
      </c>
      <c r="B39" s="268" t="str">
        <f>IF(AND($B$14="Yes",$B$19="Yes"),Declaration!D56,0)</f>
        <v>Greater than 90%</v>
      </c>
      <c r="C39" s="89" t="str">
        <f ca="1">IF(H39=1,J39,I39)</f>
        <v>Vollständig</v>
      </c>
      <c r="D39" s="261" t="str">
        <f>IF(H39=1,"Click here to answer question 6 for Tantalum","")</f>
        <v/>
      </c>
      <c r="E39" s="20" t="s">
        <v>779</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Greater than 90%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Tantal  (*)</v>
      </c>
      <c r="B44" s="89" t="str">
        <f>IF(AND($B$14="Yes",$B$19="Yes"),Declaration!D62,0)</f>
        <v>No</v>
      </c>
      <c r="C44" s="89" t="str">
        <f ca="1">IF(H44=1,J44,I44)</f>
        <v>Vollständig</v>
      </c>
      <c r="D44" s="260" t="str">
        <f>IF(H44=1,"Click here to answer question 7 for Tantalum","")</f>
        <v/>
      </c>
      <c r="E44" s="20" t="s">
        <v>1269</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No</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No</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780</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https://www.hugo-mueller.de/downloads/zertifikate-qualitaet-recht/</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No</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1</v>
      </c>
      <c r="G65" s="70">
        <f ca="1">IF(AND(COUNTIF(SmelterIdetifiedForMetal,"Tantalum")&gt;0,COUNTIF('Smelter List'!AB$5:AB$2373,"Tantalum?*")&gt;0),0,1)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List'!AB$5:AB$2373,"Tin?*")&gt;0),0,1)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1</v>
      </c>
      <c r="G67" s="70">
        <f ca="1">IF(AND(COUNTIF(SmelterIdetifiedForMetal,"Gold")&gt;0,COUNTIF('Smelter List'!AB$5:AB$2373,"Gold?*")&gt;0),0,1)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0</v>
      </c>
      <c r="G68" s="70">
        <f ca="1">IF(AND(COUNTIF(SmelterIdetifiedForMetal,"Tungsten")&gt;0,COUNTIF('Smelter List'!AB$5:AB$2373,"Tungsten?*")&gt;0),0,1)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02" t="str">
        <f ca="1">OFFSET(L!$C$1,MATCH("Product List"&amp;ADDRESS(ROW(),COLUMN(),4),L!$A:$A,0)-1,SL,,)</f>
        <v>Abschluss nur erforderlich, wenn die Ebene "Produkt (oder eine Liste von Produkten)" auf der "Erklärung" Arbeitsblatt ausgewählt wurde-</v>
      </c>
      <c r="B1" s="403"/>
      <c r="C1" s="403"/>
      <c r="D1" s="40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1" t="s">
        <v>869</v>
      </c>
      <c r="C4" s="401"/>
      <c r="D4" s="401"/>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04" t="str">
        <f ca="1">OFFSET(L!$C$1,MATCH("General"&amp;"Cpy",L!$A:$A,0)-1,SL,,)</f>
        <v>© 2025 Responsible Minerals Initiative. All rights reserved.</v>
      </c>
      <c r="C2006" s="404"/>
      <c r="D2006" s="404"/>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25" activePane="bottomLeft" state="frozen"/>
      <selection activeCell="A4" sqref="A4"/>
      <selection pane="bottomLeft" activeCell="B630" sqref="B630"/>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schemas.openxmlformats.org/package/2006/metadata/core-properties"/>
    <ds:schemaRef ds:uri="6e8a5f3d-031c-4996-804e-0e28298fe1e2"/>
    <ds:schemaRef ds:uri="http://www.w3.org/XML/1998/namespace"/>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Thomas Birk</cp:lastModifiedBy>
  <cp:lastPrinted>2015-04-21T20:47:43Z</cp:lastPrinted>
  <dcterms:created xsi:type="dcterms:W3CDTF">2010-06-21T21:00:23Z</dcterms:created>
  <dcterms:modified xsi:type="dcterms:W3CDTF">2025-06-16T09:27:07Z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